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\Desktop\ELEZIONI 2022\"/>
    </mc:Choice>
  </mc:AlternateContent>
  <xr:revisionPtr revIDLastSave="0" documentId="8_{D90EA0D3-DB5E-4C7C-8AB9-89C9FC2F5BAD}" xr6:coauthVersionLast="47" xr6:coauthVersionMax="47" xr10:uidLastSave="{00000000-0000-0000-0000-000000000000}"/>
  <bookViews>
    <workbookView xWindow="-108" yWindow="-108" windowWidth="23256" windowHeight="12576" activeTab="1" xr2:uid="{C470C517-55B6-4925-A4FF-9DB5544F59E4}"/>
  </bookViews>
  <sheets>
    <sheet name="SENATO RIEPILOGO" sheetId="1" r:id="rId1"/>
    <sheet name="SENAT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2" l="1"/>
  <c r="N20" i="2"/>
  <c r="AL20" i="2"/>
  <c r="V20" i="2"/>
  <c r="BE24" i="2"/>
  <c r="BA24" i="2"/>
  <c r="AW24" i="2"/>
  <c r="AS24" i="2"/>
  <c r="AG24" i="2"/>
  <c r="E24" i="2"/>
  <c r="I24" i="2" l="1"/>
  <c r="AO24" i="2"/>
  <c r="AK24" i="2"/>
  <c r="AC24" i="2"/>
  <c r="Y24" i="2"/>
  <c r="M24" i="2"/>
  <c r="I26" i="1"/>
  <c r="I27" i="1"/>
  <c r="I2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8" i="1"/>
  <c r="F23" i="1"/>
  <c r="F19" i="1"/>
  <c r="F13" i="1"/>
  <c r="F14" i="1"/>
  <c r="F15" i="1"/>
  <c r="F16" i="1"/>
  <c r="F17" i="1"/>
  <c r="F18" i="1"/>
  <c r="F9" i="1"/>
  <c r="F8" i="1"/>
  <c r="C29" i="2"/>
  <c r="C30" i="2"/>
  <c r="C28" i="2"/>
  <c r="BF20" i="2"/>
  <c r="BE20" i="2"/>
  <c r="BB20" i="2"/>
  <c r="BA20" i="2"/>
  <c r="BD19" i="2"/>
  <c r="AZ19" i="2"/>
  <c r="BD15" i="2"/>
  <c r="AZ15" i="2"/>
  <c r="BD14" i="2"/>
  <c r="AZ14" i="2"/>
  <c r="BD13" i="2"/>
  <c r="AZ13" i="2"/>
  <c r="BD12" i="2"/>
  <c r="AZ12" i="2"/>
  <c r="BD11" i="2"/>
  <c r="AZ11" i="2"/>
  <c r="BD10" i="2"/>
  <c r="AZ10" i="2"/>
  <c r="BD9" i="2"/>
  <c r="AZ9" i="2"/>
  <c r="BD5" i="2"/>
  <c r="AZ5" i="2"/>
  <c r="AZ4" i="2"/>
  <c r="AZ20" i="2" s="1"/>
  <c r="AX20" i="2"/>
  <c r="AW20" i="2"/>
  <c r="AT20" i="2"/>
  <c r="AS20" i="2"/>
  <c r="AV19" i="2"/>
  <c r="AR19" i="2"/>
  <c r="AV15" i="2"/>
  <c r="AR15" i="2"/>
  <c r="AV14" i="2"/>
  <c r="AR14" i="2"/>
  <c r="AV13" i="2"/>
  <c r="AR13" i="2"/>
  <c r="AV12" i="2"/>
  <c r="AR12" i="2"/>
  <c r="AV11" i="2"/>
  <c r="AR11" i="2"/>
  <c r="AV10" i="2"/>
  <c r="AR10" i="2"/>
  <c r="AV9" i="2"/>
  <c r="AR9" i="2"/>
  <c r="AV5" i="2"/>
  <c r="AV20" i="2" s="1"/>
  <c r="AR5" i="2"/>
  <c r="AV4" i="2"/>
  <c r="AR4" i="2"/>
  <c r="AP20" i="2"/>
  <c r="AO20" i="2"/>
  <c r="AK20" i="2"/>
  <c r="AN19" i="2"/>
  <c r="AJ19" i="2"/>
  <c r="AN15" i="2"/>
  <c r="AJ15" i="2"/>
  <c r="AN14" i="2"/>
  <c r="AJ14" i="2"/>
  <c r="AN13" i="2"/>
  <c r="AJ13" i="2"/>
  <c r="AN12" i="2"/>
  <c r="AJ12" i="2"/>
  <c r="AN11" i="2"/>
  <c r="AJ11" i="2"/>
  <c r="AN10" i="2"/>
  <c r="AJ10" i="2"/>
  <c r="AN9" i="2"/>
  <c r="AJ9" i="2"/>
  <c r="AN5" i="2"/>
  <c r="AJ5" i="2"/>
  <c r="AN4" i="2"/>
  <c r="AJ4" i="2"/>
  <c r="AH20" i="2"/>
  <c r="AG20" i="2"/>
  <c r="AD20" i="2"/>
  <c r="AC20" i="2"/>
  <c r="AF19" i="2"/>
  <c r="AB19" i="2"/>
  <c r="AF15" i="2"/>
  <c r="AB15" i="2"/>
  <c r="AF14" i="2"/>
  <c r="AB14" i="2"/>
  <c r="AF13" i="2"/>
  <c r="AB13" i="2"/>
  <c r="AF12" i="2"/>
  <c r="AB12" i="2"/>
  <c r="AF11" i="2"/>
  <c r="AB11" i="2"/>
  <c r="AF10" i="2"/>
  <c r="AB10" i="2"/>
  <c r="AF9" i="2"/>
  <c r="AB9" i="2"/>
  <c r="AF5" i="2"/>
  <c r="AB5" i="2"/>
  <c r="AF4" i="2"/>
  <c r="AB4" i="2"/>
  <c r="AB20" i="2" s="1"/>
  <c r="Z20" i="2"/>
  <c r="Y20" i="2"/>
  <c r="U20" i="2"/>
  <c r="X19" i="2"/>
  <c r="T19" i="2"/>
  <c r="X15" i="2"/>
  <c r="T15" i="2"/>
  <c r="X14" i="2"/>
  <c r="T14" i="2"/>
  <c r="X13" i="2"/>
  <c r="T13" i="2"/>
  <c r="X12" i="2"/>
  <c r="T12" i="2"/>
  <c r="X11" i="2"/>
  <c r="T11" i="2"/>
  <c r="X10" i="2"/>
  <c r="T10" i="2"/>
  <c r="X9" i="2"/>
  <c r="T9" i="2"/>
  <c r="X5" i="2"/>
  <c r="T5" i="2"/>
  <c r="X4" i="2"/>
  <c r="T4" i="2"/>
  <c r="R20" i="2"/>
  <c r="Q20" i="2"/>
  <c r="M20" i="2"/>
  <c r="P19" i="2"/>
  <c r="L19" i="2"/>
  <c r="P15" i="2"/>
  <c r="L15" i="2"/>
  <c r="P14" i="2"/>
  <c r="L14" i="2"/>
  <c r="P13" i="2"/>
  <c r="L13" i="2"/>
  <c r="P12" i="2"/>
  <c r="L12" i="2"/>
  <c r="P11" i="2"/>
  <c r="L11" i="2"/>
  <c r="P10" i="2"/>
  <c r="L10" i="2"/>
  <c r="P9" i="2"/>
  <c r="L9" i="2"/>
  <c r="P5" i="2"/>
  <c r="L5" i="2"/>
  <c r="P4" i="2"/>
  <c r="L4" i="2"/>
  <c r="H10" i="2"/>
  <c r="H11" i="2"/>
  <c r="H12" i="2"/>
  <c r="H13" i="2"/>
  <c r="H14" i="2"/>
  <c r="D10" i="2"/>
  <c r="D11" i="2"/>
  <c r="D12" i="2"/>
  <c r="D13" i="2"/>
  <c r="D14" i="2"/>
  <c r="J20" i="2"/>
  <c r="I20" i="2"/>
  <c r="F20" i="2"/>
  <c r="E20" i="2"/>
  <c r="H19" i="2"/>
  <c r="D19" i="2"/>
  <c r="H15" i="2"/>
  <c r="D15" i="2"/>
  <c r="H9" i="2"/>
  <c r="D9" i="2"/>
  <c r="H5" i="2"/>
  <c r="D5" i="2"/>
  <c r="H4" i="2"/>
  <c r="D4" i="2"/>
  <c r="H5" i="1"/>
  <c r="L24" i="2" l="1"/>
  <c r="D13" i="1"/>
  <c r="AJ20" i="2"/>
  <c r="T20" i="2"/>
  <c r="D8" i="1"/>
  <c r="D23" i="1"/>
  <c r="D15" i="1"/>
  <c r="I24" i="1"/>
  <c r="BD20" i="2"/>
  <c r="BD24" i="2" s="1"/>
  <c r="AR20" i="2"/>
  <c r="D16" i="1"/>
  <c r="AN20" i="2"/>
  <c r="AF20" i="2"/>
  <c r="X20" i="2"/>
  <c r="P20" i="2"/>
  <c r="P24" i="2" s="1"/>
  <c r="D9" i="1"/>
  <c r="D17" i="1"/>
  <c r="D18" i="1"/>
  <c r="D14" i="1"/>
  <c r="F24" i="1"/>
  <c r="D19" i="1"/>
  <c r="AB24" i="2"/>
  <c r="AR24" i="2"/>
  <c r="AV24" i="2"/>
  <c r="D20" i="2"/>
  <c r="T24" i="2"/>
  <c r="AJ24" i="2"/>
  <c r="AZ24" i="2"/>
  <c r="AF24" i="2"/>
  <c r="H20" i="2"/>
  <c r="H24" i="2" s="1"/>
  <c r="X24" i="2"/>
  <c r="AN24" i="2"/>
  <c r="D24" i="1" l="1"/>
  <c r="C27" i="2"/>
  <c r="C31" i="2" s="1"/>
  <c r="D24" i="2"/>
  <c r="I28" i="1" s="1"/>
  <c r="E13" i="1" l="1"/>
  <c r="E15" i="1"/>
  <c r="E23" i="1"/>
  <c r="E16" i="1"/>
  <c r="E18" i="1"/>
  <c r="E14" i="1"/>
  <c r="E8" i="1"/>
  <c r="E17" i="1"/>
  <c r="E19" i="1"/>
  <c r="E9" i="1"/>
  <c r="E26" i="1" l="1"/>
  <c r="U24" i="2"/>
  <c r="Q24" i="2"/>
</calcChain>
</file>

<file path=xl/sharedStrings.xml><?xml version="1.0" encoding="utf-8"?>
<sst xmlns="http://schemas.openxmlformats.org/spreadsheetml/2006/main" count="302" uniqueCount="109">
  <si>
    <t>Com.</t>
  </si>
  <si>
    <t>COGNOME  E  NOME</t>
  </si>
  <si>
    <t>Totale voti Validi</t>
  </si>
  <si>
    <t>(A)</t>
  </si>
  <si>
    <t>Di cui al solo candidato uninominale</t>
  </si>
  <si>
    <t>(B)</t>
  </si>
  <si>
    <t>Lista/e collegate</t>
  </si>
  <si>
    <t>Voti Lista/e</t>
  </si>
  <si>
    <t>LUIGIA LOLLOBRIGIDA</t>
  </si>
  <si>
    <t>ITALIA SOVRANA</t>
  </si>
  <si>
    <t>CLAUDIO FAZZONE</t>
  </si>
  <si>
    <t>FRATELLI D’ITALIA GIORGIA MELONI</t>
  </si>
  <si>
    <t>FORZA ITALIA BERLUSCONI</t>
  </si>
  <si>
    <t>LEGA SALVINI</t>
  </si>
  <si>
    <t>NOI MODERATI</t>
  </si>
  <si>
    <t>MARIA TERESA BELLOFATTO</t>
  </si>
  <si>
    <t>ITALEXIT PARAGONE</t>
  </si>
  <si>
    <t>DOMENICO CARCONE</t>
  </si>
  <si>
    <t>UNIONE POPOLARE E POPOLARE</t>
  </si>
  <si>
    <t>VIOLETTA TOMASSETTI</t>
  </si>
  <si>
    <t>VITA</t>
  </si>
  <si>
    <t>ADAMO PANTANO</t>
  </si>
  <si>
    <t>AZIONE CALENDA</t>
  </si>
  <si>
    <t>ANNA SACCHETTI</t>
  </si>
  <si>
    <t>MOVIMENTO 5 STELLE 2050</t>
  </si>
  <si>
    <t>EDOARDO CASTELLUCCI</t>
  </si>
  <si>
    <t>PCI</t>
  </si>
  <si>
    <t>SERGIO MESSORE</t>
  </si>
  <si>
    <t>PIU’ EUROPA BONINO</t>
  </si>
  <si>
    <t>PARTITO DEMOCRATICO</t>
  </si>
  <si>
    <t>IMPEGNO CIVICO DI MAIO</t>
  </si>
  <si>
    <t>VERDI SINISTRA</t>
  </si>
  <si>
    <t>ROCCO D’ETTORRE</t>
  </si>
  <si>
    <t>ALTERNATIVA PER L’ITALIA</t>
  </si>
  <si>
    <t xml:space="preserve"> </t>
  </si>
  <si>
    <t>(D)</t>
  </si>
  <si>
    <t>(E)</t>
  </si>
  <si>
    <t>(F)</t>
  </si>
  <si>
    <t>Schede Bianche</t>
  </si>
  <si>
    <t>Schede Nulle</t>
  </si>
  <si>
    <t>Schede contestate,  non assegnate</t>
  </si>
  <si>
    <t>TOTALE  A+D+E+F</t>
  </si>
  <si>
    <t>N. SEZ</t>
  </si>
  <si>
    <t>VOTANTI</t>
  </si>
  <si>
    <t>UOMINI</t>
  </si>
  <si>
    <t>DONNE</t>
  </si>
  <si>
    <t>TOTALE</t>
  </si>
  <si>
    <t>SEZIONE 1</t>
  </si>
  <si>
    <t>SEZIONE 2</t>
  </si>
  <si>
    <t>SEZIONE 3</t>
  </si>
  <si>
    <t>SEZIONE 4</t>
  </si>
  <si>
    <t>SEZIONE 5</t>
  </si>
  <si>
    <t>SEZIONE 6</t>
  </si>
  <si>
    <t>SEZIONE 7</t>
  </si>
  <si>
    <t>SEZIONE 8</t>
  </si>
  <si>
    <t>SEZIONE 9</t>
  </si>
  <si>
    <t>SEZIONE 10</t>
  </si>
  <si>
    <t>SEZIONE 11</t>
  </si>
  <si>
    <t>SEZIONE 12</t>
  </si>
  <si>
    <t>SEZIONE 13</t>
  </si>
  <si>
    <t>SEZIONE 14</t>
  </si>
  <si>
    <t>LISTA/E COLLEGATE</t>
  </si>
  <si>
    <t>n°</t>
  </si>
  <si>
    <t>COGNOME E NOME</t>
  </si>
  <si>
    <t>tot.voti validi        (A)</t>
  </si>
  <si>
    <t>voti candidato (B)</t>
  </si>
  <si>
    <t>voti di lista          (C)</t>
  </si>
  <si>
    <t>totale voti validi        (A)</t>
  </si>
  <si>
    <t>voti di lista     (C)</t>
  </si>
  <si>
    <t>UNIONE POPOLARE</t>
  </si>
  <si>
    <t>FRATELLI D'ITALIA</t>
  </si>
  <si>
    <t>PAR</t>
  </si>
  <si>
    <t>AZ C</t>
  </si>
  <si>
    <t>CAR</t>
  </si>
  <si>
    <t>TOTALE VOTI VALIDI</t>
  </si>
  <si>
    <t>nulle (D)</t>
  </si>
  <si>
    <t xml:space="preserve">bianche  (E) </t>
  </si>
  <si>
    <t>contestate (F)</t>
  </si>
  <si>
    <t>votanti ore 23</t>
  </si>
  <si>
    <t>TOTALE  (A+D+E+F)</t>
  </si>
  <si>
    <t>totale voti validi complessivi</t>
  </si>
  <si>
    <t>toale nulle</t>
  </si>
  <si>
    <t>totale bianche</t>
  </si>
  <si>
    <t>totale conetstate</t>
  </si>
  <si>
    <t>SENATO</t>
  </si>
  <si>
    <t>PC</t>
  </si>
  <si>
    <t>PIU' EUROPA BONINO</t>
  </si>
  <si>
    <t>ALTERNATIVA PER L'ITALIA</t>
  </si>
  <si>
    <t>MARIA T BELLOFATTO</t>
  </si>
  <si>
    <t>ROCCO D'ETTORE</t>
  </si>
  <si>
    <t>IT SOV</t>
  </si>
  <si>
    <t>F D'IT-FI-LG-NM</t>
  </si>
  <si>
    <t>UP</t>
  </si>
  <si>
    <t>VT</t>
  </si>
  <si>
    <t>M 5S</t>
  </si>
  <si>
    <t>ALT</t>
  </si>
  <si>
    <t>LOL</t>
  </si>
  <si>
    <t>FAZZONE</t>
  </si>
  <si>
    <t>BEL</t>
  </si>
  <si>
    <t>TOM</t>
  </si>
  <si>
    <t>PAN</t>
  </si>
  <si>
    <t>SAC</t>
  </si>
  <si>
    <t>CAST</t>
  </si>
  <si>
    <t>MESSORE</t>
  </si>
  <si>
    <t>DET</t>
  </si>
  <si>
    <t>PE-PD-IC-VS</t>
  </si>
  <si>
    <r>
      <t xml:space="preserve">ELEZIONE </t>
    </r>
    <r>
      <rPr>
        <b/>
        <sz val="16"/>
        <color theme="1"/>
        <rFont val="Calibri"/>
        <family val="2"/>
        <scheme val="minor"/>
      </rPr>
      <t>SENATO</t>
    </r>
    <r>
      <rPr>
        <b/>
        <sz val="11"/>
        <color theme="1"/>
        <rFont val="Calibri"/>
        <family val="2"/>
        <scheme val="minor"/>
      </rPr>
      <t xml:space="preserve"> DELLA REPUBBLICA</t>
    </r>
    <r>
      <rPr>
        <sz val="11"/>
        <color theme="1"/>
        <rFont val="Calibri"/>
        <family val="2"/>
        <scheme val="minor"/>
      </rPr>
      <t xml:space="preserve">     </t>
    </r>
    <r>
      <rPr>
        <b/>
        <sz val="14"/>
        <color theme="1"/>
        <rFont val="Calibri"/>
        <family val="2"/>
        <scheme val="minor"/>
      </rPr>
      <t>COMUNE DI MONTE SAN GIOVANNI CAMPANO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</t>
    </r>
  </si>
  <si>
    <t>N. CANDIDATO UNINOM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</si>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</sst>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2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theme="5" tint="-0.49998474074526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11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6" borderId="13" xfId="0" applyNumberFormat="1" applyFont="1" applyFill="1" applyBorder="1" applyAlignment="1">
      <alignment horizontal="center" vertical="center" wrapText="1"/>
    </xf>
    <xf numFmtId="49" fontId="16" fillId="6" borderId="14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 textRotation="90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>
      <alignment horizontal="center" vertical="center" wrapText="1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 wrapText="1"/>
    </xf>
    <xf numFmtId="0" fontId="0" fillId="7" borderId="26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>
      <alignment horizontal="center" vertical="center" wrapText="1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17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0" fillId="5" borderId="32" xfId="0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0" borderId="34" xfId="0" applyFont="1" applyBorder="1" applyAlignment="1">
      <alignment horizontal="right" vertical="center"/>
    </xf>
    <xf numFmtId="0" fontId="19" fillId="7" borderId="35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right" vertical="center" wrapText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15" fillId="0" borderId="39" xfId="0" applyFont="1" applyBorder="1" applyAlignment="1">
      <alignment horizontal="center" vertical="center" textRotation="90"/>
    </xf>
    <xf numFmtId="0" fontId="0" fillId="7" borderId="41" xfId="0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center" vertical="center" textRotation="90"/>
    </xf>
    <xf numFmtId="0" fontId="0" fillId="5" borderId="41" xfId="0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 applyProtection="1">
      <alignment horizontal="center" vertical="center"/>
      <protection locked="0"/>
    </xf>
    <xf numFmtId="0" fontId="18" fillId="7" borderId="17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0" fillId="7" borderId="43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5" borderId="33" xfId="0" applyFill="1" applyBorder="1" applyAlignment="1" applyProtection="1">
      <alignment horizontal="center" vertical="center"/>
      <protection locked="0"/>
    </xf>
    <xf numFmtId="0" fontId="19" fillId="5" borderId="32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 vertical="center"/>
      <protection locked="0"/>
    </xf>
    <xf numFmtId="0" fontId="18" fillId="5" borderId="46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18" fillId="7" borderId="9" xfId="0" applyFont="1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46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 textRotation="90"/>
    </xf>
    <xf numFmtId="0" fontId="14" fillId="0" borderId="0" xfId="0" applyFont="1" applyAlignment="1">
      <alignment horizontal="right"/>
    </xf>
    <xf numFmtId="0" fontId="0" fillId="5" borderId="8" xfId="0" applyFill="1" applyBorder="1" applyAlignment="1">
      <alignment horizontal="center" vertical="center" wrapText="1"/>
    </xf>
    <xf numFmtId="0" fontId="6" fillId="0" borderId="0" xfId="0" applyFont="1"/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0" fontId="22" fillId="0" borderId="12" xfId="1" applyNumberFormat="1" applyFont="1" applyBorder="1" applyAlignment="1">
      <alignment horizontal="center" vertical="center" wrapText="1"/>
    </xf>
    <xf numFmtId="10" fontId="22" fillId="0" borderId="11" xfId="1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10" fontId="22" fillId="0" borderId="12" xfId="0" applyNumberFormat="1" applyFont="1" applyBorder="1"/>
    <xf numFmtId="0" fontId="22" fillId="0" borderId="5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0" fontId="22" fillId="0" borderId="16" xfId="1" applyNumberFormat="1" applyFont="1" applyBorder="1" applyAlignment="1">
      <alignment horizontal="center" vertical="center" wrapText="1"/>
    </xf>
    <xf numFmtId="10" fontId="22" fillId="0" borderId="23" xfId="1" applyNumberFormat="1" applyFont="1" applyBorder="1" applyAlignment="1">
      <alignment horizontal="center" vertical="center" wrapText="1"/>
    </xf>
    <xf numFmtId="10" fontId="22" fillId="0" borderId="27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30" xfId="0" applyFont="1" applyBorder="1" applyAlignment="1">
      <alignment horizontal="center" vertical="center" textRotation="90"/>
    </xf>
    <xf numFmtId="0" fontId="0" fillId="5" borderId="18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15" fillId="0" borderId="47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5" fillId="0" borderId="48" xfId="0" applyFont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fflue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42">
          <cell r="R42">
            <v>458</v>
          </cell>
        </row>
        <row r="43">
          <cell r="R43">
            <v>530</v>
          </cell>
        </row>
        <row r="44">
          <cell r="R44">
            <v>534</v>
          </cell>
        </row>
        <row r="45">
          <cell r="R45">
            <v>634</v>
          </cell>
        </row>
        <row r="46">
          <cell r="R46">
            <v>571</v>
          </cell>
        </row>
        <row r="47">
          <cell r="R47">
            <v>456</v>
          </cell>
        </row>
        <row r="48">
          <cell r="R48">
            <v>433</v>
          </cell>
        </row>
        <row r="49">
          <cell r="R49">
            <v>537</v>
          </cell>
        </row>
        <row r="50">
          <cell r="R50">
            <v>455</v>
          </cell>
        </row>
        <row r="51">
          <cell r="R51">
            <v>373</v>
          </cell>
        </row>
        <row r="52">
          <cell r="R52">
            <v>430</v>
          </cell>
        </row>
        <row r="53">
          <cell r="R53">
            <v>548</v>
          </cell>
        </row>
        <row r="54">
          <cell r="R54">
            <v>348</v>
          </cell>
        </row>
        <row r="55">
          <cell r="R55">
            <v>440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7329-A56E-49BA-9A50-26BDFAEF83FA}">
  <dimension ref="B1:J28"/>
  <sheetViews>
    <sheetView topLeftCell="A13" zoomScale="115" zoomScaleNormal="115" workbookViewId="0">
      <selection activeCell="F6" sqref="F6"/>
    </sheetView>
  </sheetViews>
  <sheetFormatPr defaultRowHeight="14.4" x14ac:dyDescent="0.3"/>
  <cols>
    <col min="1" max="1" width="6.21875" customWidth="1"/>
    <col min="3" max="3" width="24.88671875" customWidth="1"/>
    <col min="4" max="4" width="9.21875" bestFit="1" customWidth="1"/>
    <col min="5" max="5" width="8.109375" style="121" bestFit="1" customWidth="1"/>
    <col min="7" max="7" width="3.6640625" customWidth="1"/>
    <col min="8" max="8" width="26.77734375" customWidth="1"/>
  </cols>
  <sheetData>
    <row r="1" spans="2:10" ht="8.4" customHeight="1" x14ac:dyDescent="0.3"/>
    <row r="2" spans="2:10" ht="21.6" thickBot="1" x14ac:dyDescent="0.35">
      <c r="B2" s="1" t="s">
        <v>106</v>
      </c>
    </row>
    <row r="3" spans="2:10" ht="16.2" thickBot="1" x14ac:dyDescent="0.35">
      <c r="B3" s="161"/>
      <c r="C3" s="162"/>
      <c r="D3" s="162"/>
      <c r="E3" s="162"/>
      <c r="F3" s="162"/>
      <c r="G3" s="162"/>
      <c r="H3" s="162"/>
      <c r="I3" s="163"/>
      <c r="J3" s="2"/>
    </row>
    <row r="4" spans="2:10" ht="18.600000000000001" customHeight="1" thickBot="1" x14ac:dyDescent="0.35">
      <c r="B4" s="21" t="s">
        <v>42</v>
      </c>
      <c r="C4" s="22" t="s">
        <v>43</v>
      </c>
      <c r="D4" s="23" t="s">
        <v>44</v>
      </c>
      <c r="E4" s="122"/>
      <c r="F4" s="23" t="s">
        <v>45</v>
      </c>
      <c r="G4" s="24"/>
      <c r="H4" s="25" t="s">
        <v>46</v>
      </c>
      <c r="I4" s="26"/>
      <c r="J4" s="20" t="s">
        <v>0</v>
      </c>
    </row>
    <row r="5" spans="2:10" ht="20.399999999999999" customHeight="1" thickBot="1" x14ac:dyDescent="0.35">
      <c r="B5" s="27"/>
      <c r="C5" s="28"/>
      <c r="D5" s="27">
        <v>1140</v>
      </c>
      <c r="E5" s="123"/>
      <c r="F5" s="27">
        <v>1054</v>
      </c>
      <c r="G5" s="28"/>
      <c r="H5" s="35">
        <f>D5+F5</f>
        <v>2194</v>
      </c>
      <c r="I5" s="29"/>
      <c r="J5" s="36">
        <v>4</v>
      </c>
    </row>
    <row r="6" spans="2:10" s="34" customFormat="1" ht="10.8" customHeight="1" thickBot="1" x14ac:dyDescent="0.35">
      <c r="B6" s="30"/>
      <c r="C6" s="31"/>
      <c r="D6" s="30"/>
      <c r="E6" s="124"/>
      <c r="F6" s="30"/>
      <c r="G6" s="31"/>
      <c r="H6" s="32"/>
      <c r="I6" s="31"/>
      <c r="J6" s="33"/>
    </row>
    <row r="7" spans="2:10" s="116" customFormat="1" ht="31.2" thickBot="1" x14ac:dyDescent="0.25">
      <c r="B7" s="37" t="s">
        <v>107</v>
      </c>
      <c r="C7" s="37" t="s">
        <v>1</v>
      </c>
      <c r="D7" s="37" t="s">
        <v>2</v>
      </c>
      <c r="E7" s="125" t="s">
        <v>108</v>
      </c>
      <c r="F7" s="37" t="s">
        <v>4</v>
      </c>
      <c r="G7" s="117"/>
      <c r="H7" s="37" t="s">
        <v>6</v>
      </c>
      <c r="I7" s="37" t="s">
        <v>7</v>
      </c>
      <c r="J7" s="118" t="s">
        <v>108</v>
      </c>
    </row>
    <row r="8" spans="2:10" ht="15" thickBot="1" x14ac:dyDescent="0.35">
      <c r="B8" s="9">
        <v>1</v>
      </c>
      <c r="C8" s="10" t="s">
        <v>8</v>
      </c>
      <c r="D8" s="14">
        <f>SENATO!D4+SENATO!H4+SENATO!L4+SENATO!P4+SENATO!T4+SENATO!X4+SENATO!AB4+SENATO!AF4+SENATO!AJ4+SENATO!AN4+SENATO!AR4+SENATO!AV4+SENATO!AZ4+SENATO!BD4+SENATO!BD4</f>
        <v>19</v>
      </c>
      <c r="E8" s="126">
        <f>D8/$D$24</f>
        <v>9.1522157996146436E-3</v>
      </c>
      <c r="F8" s="3">
        <f>SENATO!E4+SENATO!I4+SENATO!M4+SENATO!Q4+SENATO!U4+SENATO!Y4+SENATO!AC4+SENATO!AG4+SENATO!AK4+SENATO!AO4+SENATO!AS4+SENATO!AW4+SENATO!BA4+SENATO!BE4</f>
        <v>1</v>
      </c>
      <c r="G8" s="4"/>
      <c r="H8" s="11" t="s">
        <v>9</v>
      </c>
      <c r="I8" s="15">
        <f>SENATO!F4+SENATO!J4+SENATO!N4+SENATO!R4+SENATO!V4+SENATO!Z4+SENATO!AD4+SENATO!AH4+SENATO!AL4+SENATO!AP4+SENATO!AT4+SENATO!AX4+SENATO!BB4+SENATO!BF4</f>
        <v>18</v>
      </c>
      <c r="J8" s="8"/>
    </row>
    <row r="9" spans="2:10" ht="15" thickBot="1" x14ac:dyDescent="0.35">
      <c r="B9" s="153">
        <v>2</v>
      </c>
      <c r="C9" s="164" t="s">
        <v>10</v>
      </c>
      <c r="D9" s="136">
        <f>SENATO!D5+SENATO!H5+SENATO!L5+SENATO!P5+SENATO!T5+SENATO!X5+SENATO!AB5+SENATO!AF5+SENATO!AJ5+SENATO!AN5+SENATO!AR5+SENATO!AV5+SENATO!AZ5+SENATO!BD5</f>
        <v>1179</v>
      </c>
      <c r="E9" s="158">
        <f>D9/$D$24</f>
        <v>0.56791907514450868</v>
      </c>
      <c r="F9" s="138">
        <f>SENATO!E5+SENATO!I5+SENATO!M5+SENATO!Q5+SENATO!U5+SENATO!Y5+SENATO!AC5+SENATO!AG5+SENATO!AK5+SENATO!AO5+SENATO!AS5+SENATO!AW5+SENATO!BA5+SENATO!BE5</f>
        <v>17</v>
      </c>
      <c r="G9" s="4"/>
      <c r="H9" s="11" t="s">
        <v>11</v>
      </c>
      <c r="I9" s="15">
        <f>SENATO!F5+SENATO!J5+SENATO!N5+SENATO!R5+SENATO!V5+SENATO!Z5+SENATO!AD5+SENATO!AH5+SENATO!AL5+SENATO!AP5+SENATO!AT5+SENATO!AX5+SENATO!BB5+SENATO!BF5</f>
        <v>731</v>
      </c>
      <c r="J9" s="150"/>
    </row>
    <row r="10" spans="2:10" ht="15" thickBot="1" x14ac:dyDescent="0.35">
      <c r="B10" s="154"/>
      <c r="C10" s="156"/>
      <c r="D10" s="139"/>
      <c r="E10" s="159"/>
      <c r="F10" s="141"/>
      <c r="G10" s="4"/>
      <c r="H10" s="11" t="s">
        <v>12</v>
      </c>
      <c r="I10" s="15">
        <f>SENATO!F6+SENATO!J6+SENATO!N6+SENATO!R6+SENATO!V6+SENATO!Z6+SENATO!AD6+SENATO!AH6+SENATO!AL6+SENATO!AP6+SENATO!AT6+SENATO!AX6+SENATO!BB6+SENATO!BF6</f>
        <v>239</v>
      </c>
      <c r="J10" s="151"/>
    </row>
    <row r="11" spans="2:10" ht="15" thickBot="1" x14ac:dyDescent="0.35">
      <c r="B11" s="154"/>
      <c r="C11" s="156"/>
      <c r="D11" s="139"/>
      <c r="E11" s="159"/>
      <c r="F11" s="141"/>
      <c r="G11" s="4"/>
      <c r="H11" s="11" t="s">
        <v>13</v>
      </c>
      <c r="I11" s="15">
        <f>SENATO!F7+SENATO!J7+SENATO!N7+SENATO!R7+SENATO!V7+SENATO!Z7+SENATO!AD7+SENATO!AH7+SENATO!AL7+SENATO!AP7+SENATO!AT7+SENATO!AX7+SENATO!BB7+SENATO!BF7</f>
        <v>187</v>
      </c>
      <c r="J11" s="151"/>
    </row>
    <row r="12" spans="2:10" ht="15" thickBot="1" x14ac:dyDescent="0.35">
      <c r="B12" s="155"/>
      <c r="C12" s="156"/>
      <c r="D12" s="139"/>
      <c r="E12" s="160"/>
      <c r="F12" s="141"/>
      <c r="G12" s="4"/>
      <c r="H12" s="11" t="s">
        <v>14</v>
      </c>
      <c r="I12" s="15">
        <f>SENATO!F8+SENATO!J8+SENATO!N8+SENATO!R8+SENATO!V8+SENATO!Z8+SENATO!AD8+SENATO!AH8+SENATO!AL8+SENATO!AP8+SENATO!AT8+SENATO!AX8+SENATO!BB8+SENATO!BF8</f>
        <v>5</v>
      </c>
      <c r="J12" s="152"/>
    </row>
    <row r="13" spans="2:10" ht="29.4" thickBot="1" x14ac:dyDescent="0.35">
      <c r="B13" s="9">
        <v>3</v>
      </c>
      <c r="C13" s="39" t="s">
        <v>15</v>
      </c>
      <c r="D13" s="119">
        <f>SENATO!D9+SENATO!H9+SENATO!L9+SENATO!P9+SENATO!T9+SENATO!X9+SENATO!AB9+SENATO!AF9+SENATO!AJ9+SENATO!AN9+SENATO!AR9+SENATO!AV9+SENATO!AZ9+SENATO!BD9</f>
        <v>24</v>
      </c>
      <c r="E13" s="126">
        <f>D13/$D$24</f>
        <v>1.1560693641618497E-2</v>
      </c>
      <c r="F13" s="120">
        <f>SENATO!E9+SENATO!I9+SENATO!M9+SENATO!Q9+SENATO!U9+SENATO!Y9+SENATO!AC9+SENATO!AG9+SENATO!AK9+SENATO!AO9+SENATO!AS9+SENATO!AW9+SENATO!BA9+SENATO!BE9</f>
        <v>1</v>
      </c>
      <c r="G13" s="4"/>
      <c r="H13" s="11" t="s">
        <v>16</v>
      </c>
      <c r="I13" s="15">
        <f>SENATO!F9+SENATO!J9+SENATO!N9+SENATO!R9+SENATO!V9+SENATO!Z9+SENATO!AD9+SENATO!AH9+SENATO!AL9+SENATO!AP9+SENATO!AT9+SENATO!AX9+SENATO!BB9+SENATO!BF9</f>
        <v>23</v>
      </c>
      <c r="J13" s="8"/>
    </row>
    <row r="14" spans="2:10" ht="15" thickBot="1" x14ac:dyDescent="0.35">
      <c r="B14" s="9">
        <v>4</v>
      </c>
      <c r="C14" s="17" t="s">
        <v>17</v>
      </c>
      <c r="D14" s="14">
        <f>SENATO!D10+SENATO!H10+SENATO!L10+SENATO!P10+SENATO!T10+SENATO!X10+SENATO!AB10+SENATO!AF10+SENATO!AJ10+SENATO!AN10+SENATO!AR10+SENATO!AV10+SENATO!AZ10+SENATO!BD10</f>
        <v>21</v>
      </c>
      <c r="E14" s="126">
        <f t="shared" ref="E14:E19" si="0">D14/$D$24</f>
        <v>1.0115606936416185E-2</v>
      </c>
      <c r="F14" s="15">
        <f>SENATO!E10+SENATO!I10+SENATO!M10+SENATO!Q10+SENATO!U10+SENATO!Y10+SENATO!AC10+SENATO!AG10+SENATO!AK10+SENATO!AO10+SENATO!AS10+SENATO!AW10+SENATO!BA10+SENATO!BE10</f>
        <v>1</v>
      </c>
      <c r="G14" s="4"/>
      <c r="H14" s="11" t="s">
        <v>18</v>
      </c>
      <c r="I14" s="15">
        <f>SENATO!F10+SENATO!J10+SENATO!N10+SENATO!R10+SENATO!V10+SENATO!Z10+SENATO!AD10+SENATO!AH10+SENATO!AL10+SENATO!AP10+SENATO!AT10+SENATO!AX10+SENATO!BB10+SENATO!BF10</f>
        <v>20</v>
      </c>
      <c r="J14" s="8"/>
    </row>
    <row r="15" spans="2:10" ht="15" thickBot="1" x14ac:dyDescent="0.35">
      <c r="B15" s="9">
        <v>5</v>
      </c>
      <c r="C15" s="17" t="s">
        <v>19</v>
      </c>
      <c r="D15" s="14">
        <f>SENATO!D11+SENATO!H11+SENATO!L11+SENATO!P11+SENATO!T11+SENATO!X11+SENATO!AB11+SENATO!AF11+SENATO!AJ11+SENATO!AN11+SENATO!AR11+SENATO!AV11+SENATO!AZ11+SENATO!BD11</f>
        <v>3</v>
      </c>
      <c r="E15" s="126">
        <f t="shared" si="0"/>
        <v>1.4450867052023121E-3</v>
      </c>
      <c r="F15" s="15">
        <f>SENATO!E11+SENATO!I11+SENATO!M11+SENATO!Q11+SENATO!U11+SENATO!Y11+SENATO!AC11+SENATO!AG11+SENATO!AK11+SENATO!AO11+SENATO!AS11+SENATO!AW11+SENATO!BA11+SENATO!BE11</f>
        <v>0</v>
      </c>
      <c r="G15" s="4"/>
      <c r="H15" s="11" t="s">
        <v>20</v>
      </c>
      <c r="I15" s="15">
        <f>SENATO!F11+SENATO!J11+SENATO!N11+SENATO!R11+SENATO!V11+SENATO!Z11+SENATO!AD11+SENATO!AH11+SENATO!AL11+SENATO!AP11+SENATO!AT11+SENATO!AX11+SENATO!BB11+SENATO!BF11</f>
        <v>3</v>
      </c>
      <c r="J15" s="8"/>
    </row>
    <row r="16" spans="2:10" ht="15" thickBot="1" x14ac:dyDescent="0.35">
      <c r="B16" s="9">
        <v>6</v>
      </c>
      <c r="C16" s="17" t="s">
        <v>21</v>
      </c>
      <c r="D16" s="14">
        <f>SENATO!D12+SENATO!H12+SENATO!L12+SENATO!P12+SENATO!T12+SENATO!X12+SENATO!AB12+SENATO!AF12+SENATO!AJ12+SENATO!AN12+SENATO!AR12+SENATO!AV12+SENATO!AZ12+SENATO!BD12</f>
        <v>105</v>
      </c>
      <c r="E16" s="126">
        <f t="shared" si="0"/>
        <v>5.0578034682080927E-2</v>
      </c>
      <c r="F16" s="15">
        <f>SENATO!E12+SENATO!I12+SENATO!M12+SENATO!Q12+SENATO!U12+SENATO!Y12+SENATO!AC12+SENATO!AG12+SENATO!AK12+SENATO!AO12+SENATO!AS12+SENATO!AW12+SENATO!BA12+SENATO!BE12</f>
        <v>0</v>
      </c>
      <c r="G16" s="4"/>
      <c r="H16" s="11" t="s">
        <v>22</v>
      </c>
      <c r="I16" s="15">
        <f>SENATO!F12+SENATO!J12+SENATO!N12+SENATO!R12+SENATO!V12+SENATO!Z12+SENATO!AD12+SENATO!AH12+SENATO!AL12+SENATO!AP12+SENATO!AT12+SENATO!AX12+SENATO!BB12+SENATO!BF12</f>
        <v>105</v>
      </c>
      <c r="J16" s="8"/>
    </row>
    <row r="17" spans="2:10" ht="15" thickBot="1" x14ac:dyDescent="0.35">
      <c r="B17" s="9">
        <v>7</v>
      </c>
      <c r="C17" s="17" t="s">
        <v>23</v>
      </c>
      <c r="D17" s="14">
        <f>SENATO!D13+SENATO!H13+SENATO!L13+SENATO!P13+SENATO!T13+SENATO!X13+SENATO!AB13+SENATO!AF13+SENATO!AJ13+SENATO!AN13+SENATO!AR13+SENATO!AV13+SENATO!AZ13+SENATO!BD13</f>
        <v>352</v>
      </c>
      <c r="E17" s="126">
        <f t="shared" si="0"/>
        <v>0.16955684007707128</v>
      </c>
      <c r="F17" s="15">
        <f>SENATO!E13+SENATO!I13+SENATO!M13+SENATO!Q13+SENATO!U13+SENATO!Y13+SENATO!AC13+SENATO!AG13+SENATO!AK13+SENATO!AO13+SENATO!AS13+SENATO!AW13+SENATO!BA13+SENATO!BE13</f>
        <v>10</v>
      </c>
      <c r="G17" s="4"/>
      <c r="H17" s="11" t="s">
        <v>24</v>
      </c>
      <c r="I17" s="15">
        <f>SENATO!F13+SENATO!J13+SENATO!N13+SENATO!R13+SENATO!V13+SENATO!Z13+SENATO!AD13+SENATO!AH13+SENATO!AL13+SENATO!AP13+SENATO!AT13+SENATO!AX13+SENATO!BB13+SENATO!BF13</f>
        <v>342</v>
      </c>
      <c r="J17" s="8"/>
    </row>
    <row r="18" spans="2:10" ht="15" thickBot="1" x14ac:dyDescent="0.35">
      <c r="B18" s="9">
        <v>8</v>
      </c>
      <c r="C18" s="17" t="s">
        <v>25</v>
      </c>
      <c r="D18" s="14">
        <f>SENATO!D14+SENATO!H14+SENATO!L14+SENATO!P14+SENATO!T14+SENATO!X14+SENATO!AB14+SENATO!AF14+SENATO!AJ14+SENATO!AN14+SENATO!AR14+SENATO!AV14+SENATO!AZ14+SENATO!BD14</f>
        <v>16</v>
      </c>
      <c r="E18" s="127">
        <f t="shared" si="0"/>
        <v>7.7071290944123313E-3</v>
      </c>
      <c r="F18" s="15">
        <f>SENATO!E14+SENATO!I14+SENATO!M14+SENATO!Q14+SENATO!U14+SENATO!Y14+SENATO!AC14+SENATO!AG14+SENATO!AK14+SENATO!AO14+SENATO!AS14+SENATO!AW14+SENATO!BA14+SENATO!BE14</f>
        <v>1</v>
      </c>
      <c r="G18" s="4"/>
      <c r="H18" s="11" t="s">
        <v>26</v>
      </c>
      <c r="I18" s="15">
        <f>SENATO!F14+SENATO!J14+SENATO!N14+SENATO!R14+SENATO!V14+SENATO!Z14+SENATO!AD14+SENATO!AH14+SENATO!AL14+SENATO!AP14+SENATO!AT14+SENATO!AX14+SENATO!BB14+SENATO!BF14</f>
        <v>15</v>
      </c>
      <c r="J18" s="8"/>
    </row>
    <row r="19" spans="2:10" ht="15" thickBot="1" x14ac:dyDescent="0.35">
      <c r="B19" s="153">
        <v>9</v>
      </c>
      <c r="C19" s="156" t="s">
        <v>27</v>
      </c>
      <c r="D19" s="139">
        <f>SENATO!D15+SENATO!H15+SENATO!L15+SENATO!P15+SENATO!T15+SENATO!X15+SENATO!AB15+SENATO!AF15+SENATO!AJ15+SENATO!AN15+SENATO!AR15+SENATO!AV15+SENATO!AZ15+SENATO!BD15</f>
        <v>356</v>
      </c>
      <c r="E19" s="158">
        <f t="shared" si="0"/>
        <v>0.17148362235067438</v>
      </c>
      <c r="F19" s="141">
        <f>SENATO!E15+SENATO!I15+SENATO!M15+SENATO!Q15+SENATO!U15+SENATO!Y15+SENATO!AC15+SENATO!AG15+SENATO!AK15+SENATO!AO15+SENATO!AS15+SENATO!AW15+SENATO!BA15+SENATO!BE15</f>
        <v>7</v>
      </c>
      <c r="G19" s="4"/>
      <c r="H19" s="11" t="s">
        <v>28</v>
      </c>
      <c r="I19" s="15">
        <f>SENATO!F15+SENATO!J15+SENATO!N15+SENATO!R15+SENATO!V15+SENATO!Z15+SENATO!AD15+SENATO!AH15+SENATO!AL15+SENATO!AP15+SENATO!AT15+SENATO!AX15+SENATO!BB15+SENATO!BF15</f>
        <v>23</v>
      </c>
      <c r="J19" s="150"/>
    </row>
    <row r="20" spans="2:10" ht="15" thickBot="1" x14ac:dyDescent="0.35">
      <c r="B20" s="154"/>
      <c r="C20" s="156"/>
      <c r="D20" s="139"/>
      <c r="E20" s="159"/>
      <c r="F20" s="141"/>
      <c r="G20" s="4"/>
      <c r="H20" s="11" t="s">
        <v>29</v>
      </c>
      <c r="I20" s="15">
        <f>SENATO!F16+SENATO!J16+SENATO!N16+SENATO!R16+SENATO!V16+SENATO!Z16+SENATO!AD16+SENATO!AH16+SENATO!AL16+SENATO!AP16+SENATO!AT16+SENATO!AX16+SENATO!BB16+SENATO!BF16</f>
        <v>285</v>
      </c>
      <c r="J20" s="151"/>
    </row>
    <row r="21" spans="2:10" ht="15" thickBot="1" x14ac:dyDescent="0.35">
      <c r="B21" s="154"/>
      <c r="C21" s="156"/>
      <c r="D21" s="139"/>
      <c r="E21" s="159"/>
      <c r="F21" s="141"/>
      <c r="G21" s="4"/>
      <c r="H21" s="11" t="s">
        <v>30</v>
      </c>
      <c r="I21" s="15">
        <f>SENATO!F17+SENATO!J17+SENATO!N17+SENATO!R17+SENATO!V17+SENATO!Z17+SENATO!AD17+SENATO!AH17+SENATO!AL17+SENATO!AP17+SENATO!AT17+SENATO!AX17+SENATO!BB17+SENATO!BF17</f>
        <v>13</v>
      </c>
      <c r="J21" s="151"/>
    </row>
    <row r="22" spans="2:10" ht="15" thickBot="1" x14ac:dyDescent="0.35">
      <c r="B22" s="155"/>
      <c r="C22" s="157"/>
      <c r="D22" s="142"/>
      <c r="E22" s="160"/>
      <c r="F22" s="144"/>
      <c r="G22" s="4"/>
      <c r="H22" s="11" t="s">
        <v>31</v>
      </c>
      <c r="I22" s="15">
        <f>SENATO!F18+SENATO!J18+SENATO!N18+SENATO!R18+SENATO!V18+SENATO!Z18+SENATO!AD18+SENATO!AH18+SENATO!AL18+SENATO!AP18+SENATO!AT18+SENATO!AX18+SENATO!BB18+SENATO!BF18</f>
        <v>28</v>
      </c>
      <c r="J22" s="152"/>
    </row>
    <row r="23" spans="2:10" ht="15" thickBot="1" x14ac:dyDescent="0.35">
      <c r="B23" s="9">
        <v>10</v>
      </c>
      <c r="C23" s="10" t="s">
        <v>32</v>
      </c>
      <c r="D23" s="14">
        <f>SENATO!D19+SENATO!H19+SENATO!L19+SENATO!P19+SENATO!T19+SENATO!X19+SENATO!AB19+SENATO!AF19+SENATO!AJ19+SENATO!AN19+SENATO!AR19+SENATO!AV19+SENATO!AZ19+SENATO!BD19</f>
        <v>1</v>
      </c>
      <c r="E23" s="126">
        <f>D23/D24</f>
        <v>4.8169556840077071E-4</v>
      </c>
      <c r="F23" s="15">
        <f>SENATO!E19+SENATO!I19+SENATO!M19+SENATO!Q19+SENATO!U19+SENATO!Y19+SENATO!AC19+SENATO!AG19+SENATO!AK19+SENATO!AO19+SENATO!AS19+SENATO!AW19+SENATO!BA19+SENATO!BE19</f>
        <v>0</v>
      </c>
      <c r="G23" s="4"/>
      <c r="H23" s="11" t="s">
        <v>33</v>
      </c>
      <c r="I23" s="15">
        <f>SENATO!F19+SENATO!J19+SENATO!N19+SENATO!R19+SENATO!V19+SENATO!Z19+SENATO!AD19+SENATO!AH19+SENATO!AL19+SENATO!AP19+SENATO!AT19+SENATO!AX19+SENATO!BB19+SENATO!BF19</f>
        <v>1</v>
      </c>
      <c r="J23" s="8"/>
    </row>
    <row r="24" spans="2:10" ht="28.8" customHeight="1" thickBot="1" x14ac:dyDescent="0.35">
      <c r="B24" s="148" t="s">
        <v>2</v>
      </c>
      <c r="C24" s="149"/>
      <c r="D24" s="115">
        <f>SUM(D8:D23)</f>
        <v>2076</v>
      </c>
      <c r="E24" s="128" t="s">
        <v>3</v>
      </c>
      <c r="F24" s="15">
        <f>SENATO!E20+SENATO!I20+SENATO!M20+SENATO!Q20+SENATO!U20+SENATO!Y20+SENATO!AC20+SENATO!AG20+SENATO!AK20+SENATO!AO20+SENATO!AS20+SENATO!AW20+SENATO!BA20+SENATO!BE20</f>
        <v>38</v>
      </c>
      <c r="G24" s="5" t="s">
        <v>5</v>
      </c>
      <c r="H24" s="18"/>
      <c r="I24" s="115">
        <f>SENATO!F20+SENATO!J20+SENATO!N20+SENATO!R20+SENATO!V20+SENATO!Z20+SENATO!AD20+SENATO!AH20+SENATO!AL20+SENATO!AP20+SENATO!AT20+SENATO!AX20+SENATO!BB20+SENATO!BF20</f>
        <v>2038</v>
      </c>
      <c r="J24" s="19"/>
    </row>
    <row r="25" spans="2:10" ht="15" thickBot="1" x14ac:dyDescent="0.35">
      <c r="B25" s="136" t="s">
        <v>34</v>
      </c>
      <c r="C25" s="137"/>
      <c r="D25" s="138"/>
      <c r="E25" s="129"/>
      <c r="F25" s="145"/>
      <c r="G25" s="4"/>
      <c r="H25" s="12" t="s">
        <v>38</v>
      </c>
      <c r="I25" s="15">
        <f>SENATO!D21+SENATO!H21+SENATO!L21+SENATO!P21+SENATO!T21+SENATO!X21+SENATO!AB21+SENATO!AF21+SENATO!AJ21+SENATO!AN21+SENATO!AR21+SENATO!AV21+SENATO!AZ21+SENATO!BD21</f>
        <v>47</v>
      </c>
      <c r="J25" s="12" t="s">
        <v>35</v>
      </c>
    </row>
    <row r="26" spans="2:10" ht="15" thickBot="1" x14ac:dyDescent="0.35">
      <c r="B26" s="139"/>
      <c r="C26" s="140"/>
      <c r="D26" s="141"/>
      <c r="E26" s="130">
        <f>SUM(E9:E23)</f>
        <v>0.99084778420038522</v>
      </c>
      <c r="F26" s="146"/>
      <c r="H26" s="38" t="s">
        <v>39</v>
      </c>
      <c r="I26" s="15">
        <f>SENATO!D22+SENATO!H22+SENATO!L22+SENATO!P22+SENATO!T22+SENATO!X22+SENATO!AB22+SENATO!AF22+SENATO!AJ22+SENATO!AN22+SENATO!AR22+SENATO!AV22+SENATO!AZ22+SENATO!BD22</f>
        <v>71</v>
      </c>
      <c r="J26" s="12" t="s">
        <v>36</v>
      </c>
    </row>
    <row r="27" spans="2:10" ht="29.4" thickBot="1" x14ac:dyDescent="0.35">
      <c r="B27" s="139"/>
      <c r="C27" s="140"/>
      <c r="D27" s="141"/>
      <c r="E27" s="131"/>
      <c r="F27" s="146"/>
      <c r="G27" s="6"/>
      <c r="H27" s="13" t="s">
        <v>40</v>
      </c>
      <c r="I27" s="15">
        <f>SENATO!D23+SENATO!H23+SENATO!L23+SENATO!P23+SENATO!T23+SENATO!X23+SENATO!AB23+SENATO!AF23+SENATO!AJ23+SENATO!AN23+SENATO!AR23+SENATO!AV23+SENATO!AZ23+SENATO!BD23</f>
        <v>0</v>
      </c>
      <c r="J27" s="16" t="s">
        <v>37</v>
      </c>
    </row>
    <row r="28" spans="2:10" ht="15" thickBot="1" x14ac:dyDescent="0.35">
      <c r="B28" s="142"/>
      <c r="C28" s="143"/>
      <c r="D28" s="144"/>
      <c r="E28" s="132"/>
      <c r="F28" s="147"/>
      <c r="G28" s="7"/>
      <c r="H28" s="38" t="s">
        <v>41</v>
      </c>
      <c r="I28" s="15">
        <f>SENATO!D24+SENATO!H24+SENATO!L24+SENATO!P24+SENATO!T24+SENATO!X24+SENATO!AB24+SENATO!AF24+SENATO!AJ24+SENATO!AN24+SENATO!AR24+SENATO!AV24+SENATO!AZ24+SENATO!BD24</f>
        <v>2194</v>
      </c>
      <c r="J28" s="39"/>
    </row>
  </sheetData>
  <mergeCells count="16">
    <mergeCell ref="B3:I3"/>
    <mergeCell ref="B9:B12"/>
    <mergeCell ref="C9:C12"/>
    <mergeCell ref="D9:D12"/>
    <mergeCell ref="F9:F12"/>
    <mergeCell ref="E9:E12"/>
    <mergeCell ref="B25:D28"/>
    <mergeCell ref="F25:F28"/>
    <mergeCell ref="B24:C24"/>
    <mergeCell ref="J9:J12"/>
    <mergeCell ref="B19:B22"/>
    <mergeCell ref="C19:C22"/>
    <mergeCell ref="D19:D22"/>
    <mergeCell ref="F19:F22"/>
    <mergeCell ref="J19:J22"/>
    <mergeCell ref="E19:E22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451C4-F45C-4C32-92F6-875250289827}">
  <dimension ref="A2:BG46"/>
  <sheetViews>
    <sheetView tabSelected="1" zoomScale="55" zoomScaleNormal="55" workbookViewId="0">
      <selection activeCell="U24" sqref="U24:V24"/>
    </sheetView>
  </sheetViews>
  <sheetFormatPr defaultRowHeight="14.4" x14ac:dyDescent="0.3"/>
  <cols>
    <col min="1" max="1" width="37.88671875" style="66" customWidth="1"/>
    <col min="2" max="2" width="2.77734375" bestFit="1" customWidth="1"/>
    <col min="3" max="3" width="21.44140625" bestFit="1" customWidth="1"/>
    <col min="4" max="4" width="7.6640625" customWidth="1"/>
    <col min="5" max="5" width="7.77734375" customWidth="1"/>
    <col min="6" max="6" width="8.5546875" customWidth="1"/>
    <col min="7" max="7" width="4" customWidth="1"/>
    <col min="8" max="8" width="8.44140625" customWidth="1"/>
    <col min="9" max="9" width="7.77734375" bestFit="1" customWidth="1"/>
    <col min="10" max="10" width="7.6640625" customWidth="1"/>
    <col min="11" max="11" width="4" customWidth="1"/>
    <col min="12" max="12" width="8.44140625" customWidth="1"/>
    <col min="13" max="13" width="7.77734375" bestFit="1" customWidth="1"/>
    <col min="14" max="14" width="8.6640625" customWidth="1"/>
    <col min="15" max="15" width="4" customWidth="1"/>
    <col min="16" max="16" width="8.44140625" customWidth="1"/>
    <col min="17" max="17" width="7.77734375" bestFit="1" customWidth="1"/>
    <col min="18" max="18" width="8.6640625" customWidth="1"/>
    <col min="19" max="19" width="4" customWidth="1"/>
    <col min="20" max="20" width="8.44140625" customWidth="1"/>
    <col min="21" max="21" width="7.77734375" bestFit="1" customWidth="1"/>
    <col min="22" max="22" width="8.6640625" customWidth="1"/>
    <col min="23" max="23" width="4" customWidth="1"/>
    <col min="24" max="24" width="8.44140625" customWidth="1"/>
    <col min="25" max="25" width="7.77734375" bestFit="1" customWidth="1"/>
    <col min="26" max="26" width="8.6640625" customWidth="1"/>
    <col min="27" max="27" width="4" customWidth="1"/>
    <col min="28" max="28" width="8.44140625" customWidth="1"/>
    <col min="29" max="29" width="7.77734375" bestFit="1" customWidth="1"/>
    <col min="30" max="30" width="8.6640625" customWidth="1"/>
    <col min="31" max="31" width="4" customWidth="1"/>
    <col min="32" max="32" width="8.44140625" customWidth="1"/>
    <col min="33" max="33" width="7.77734375" bestFit="1" customWidth="1"/>
    <col min="34" max="34" width="8.6640625" customWidth="1"/>
    <col min="35" max="35" width="4" customWidth="1"/>
    <col min="36" max="36" width="8.44140625" customWidth="1"/>
    <col min="37" max="37" width="7.77734375" bestFit="1" customWidth="1"/>
    <col min="38" max="38" width="8.6640625" customWidth="1"/>
    <col min="39" max="39" width="4" customWidth="1"/>
    <col min="40" max="40" width="8.44140625" customWidth="1"/>
    <col min="41" max="41" width="7.77734375" bestFit="1" customWidth="1"/>
    <col min="42" max="42" width="8.6640625" customWidth="1"/>
    <col min="43" max="43" width="4" customWidth="1"/>
    <col min="44" max="44" width="8.44140625" customWidth="1"/>
    <col min="45" max="45" width="7.77734375" bestFit="1" customWidth="1"/>
    <col min="46" max="46" width="8.6640625" customWidth="1"/>
    <col min="47" max="47" width="4" customWidth="1"/>
    <col min="48" max="48" width="8.44140625" customWidth="1"/>
    <col min="49" max="49" width="7.77734375" bestFit="1" customWidth="1"/>
    <col min="50" max="50" width="8.6640625" customWidth="1"/>
    <col min="51" max="51" width="4" customWidth="1"/>
    <col min="52" max="52" width="8.44140625" customWidth="1"/>
    <col min="53" max="53" width="7.77734375" bestFit="1" customWidth="1"/>
    <col min="54" max="54" width="8.6640625" customWidth="1"/>
    <col min="55" max="55" width="4" customWidth="1"/>
    <col min="56" max="56" width="8.44140625" customWidth="1"/>
    <col min="57" max="57" width="7.77734375" bestFit="1" customWidth="1"/>
    <col min="58" max="58" width="8.6640625" customWidth="1"/>
  </cols>
  <sheetData>
    <row r="2" spans="1:59" ht="31.2" customHeight="1" x14ac:dyDescent="0.3">
      <c r="A2" s="40" t="s">
        <v>84</v>
      </c>
      <c r="D2" s="165" t="s">
        <v>47</v>
      </c>
      <c r="E2" s="165"/>
      <c r="F2" s="165"/>
      <c r="G2" s="41"/>
      <c r="H2" s="166" t="s">
        <v>48</v>
      </c>
      <c r="I2" s="166"/>
      <c r="J2" s="166"/>
      <c r="K2" s="41"/>
      <c r="L2" s="165" t="s">
        <v>49</v>
      </c>
      <c r="M2" s="165"/>
      <c r="N2" s="165"/>
      <c r="O2" s="41"/>
      <c r="P2" s="166" t="s">
        <v>50</v>
      </c>
      <c r="Q2" s="166"/>
      <c r="R2" s="166"/>
      <c r="S2" s="41"/>
      <c r="T2" s="165" t="s">
        <v>51</v>
      </c>
      <c r="U2" s="165"/>
      <c r="V2" s="165"/>
      <c r="W2" s="41"/>
      <c r="X2" s="166" t="s">
        <v>52</v>
      </c>
      <c r="Y2" s="166"/>
      <c r="Z2" s="166"/>
      <c r="AA2" s="41"/>
      <c r="AB2" s="165" t="s">
        <v>53</v>
      </c>
      <c r="AC2" s="165"/>
      <c r="AD2" s="165"/>
      <c r="AE2" s="41"/>
      <c r="AF2" s="166" t="s">
        <v>54</v>
      </c>
      <c r="AG2" s="166"/>
      <c r="AH2" s="166"/>
      <c r="AI2" s="41"/>
      <c r="AJ2" s="165" t="s">
        <v>55</v>
      </c>
      <c r="AK2" s="165"/>
      <c r="AL2" s="165"/>
      <c r="AM2" s="41"/>
      <c r="AN2" s="166" t="s">
        <v>56</v>
      </c>
      <c r="AO2" s="166"/>
      <c r="AP2" s="166"/>
      <c r="AQ2" s="41"/>
      <c r="AR2" s="165" t="s">
        <v>57</v>
      </c>
      <c r="AS2" s="165"/>
      <c r="AT2" s="165"/>
      <c r="AU2" s="41"/>
      <c r="AV2" s="166" t="s">
        <v>58</v>
      </c>
      <c r="AW2" s="166"/>
      <c r="AX2" s="166"/>
      <c r="AY2" s="41"/>
      <c r="AZ2" s="165" t="s">
        <v>59</v>
      </c>
      <c r="BA2" s="165"/>
      <c r="BB2" s="165"/>
      <c r="BC2" s="41"/>
      <c r="BD2" s="166" t="s">
        <v>60</v>
      </c>
      <c r="BE2" s="166"/>
      <c r="BF2" s="166"/>
    </row>
    <row r="3" spans="1:59" s="45" customFormat="1" ht="30.6" x14ac:dyDescent="0.2">
      <c r="A3" s="42" t="s">
        <v>61</v>
      </c>
      <c r="B3" s="43" t="s">
        <v>62</v>
      </c>
      <c r="C3" s="42" t="s">
        <v>63</v>
      </c>
      <c r="D3" s="42" t="s">
        <v>64</v>
      </c>
      <c r="E3" s="42" t="s">
        <v>65</v>
      </c>
      <c r="F3" s="42" t="s">
        <v>66</v>
      </c>
      <c r="G3" s="44"/>
      <c r="H3" s="42" t="s">
        <v>67</v>
      </c>
      <c r="I3" s="42" t="s">
        <v>65</v>
      </c>
      <c r="J3" s="42" t="s">
        <v>68</v>
      </c>
      <c r="K3" s="44"/>
      <c r="L3" s="42" t="s">
        <v>67</v>
      </c>
      <c r="M3" s="42" t="s">
        <v>65</v>
      </c>
      <c r="N3" s="42" t="s">
        <v>68</v>
      </c>
      <c r="O3" s="44"/>
      <c r="P3" s="42" t="s">
        <v>67</v>
      </c>
      <c r="Q3" s="42" t="s">
        <v>65</v>
      </c>
      <c r="R3" s="42" t="s">
        <v>68</v>
      </c>
      <c r="S3" s="44"/>
      <c r="T3" s="42" t="s">
        <v>67</v>
      </c>
      <c r="U3" s="42" t="s">
        <v>65</v>
      </c>
      <c r="V3" s="42" t="s">
        <v>68</v>
      </c>
      <c r="W3" s="44"/>
      <c r="X3" s="42" t="s">
        <v>67</v>
      </c>
      <c r="Y3" s="42" t="s">
        <v>65</v>
      </c>
      <c r="Z3" s="42" t="s">
        <v>68</v>
      </c>
      <c r="AA3" s="44"/>
      <c r="AB3" s="42" t="s">
        <v>67</v>
      </c>
      <c r="AC3" s="42" t="s">
        <v>65</v>
      </c>
      <c r="AD3" s="42" t="s">
        <v>68</v>
      </c>
      <c r="AE3" s="44"/>
      <c r="AF3" s="42" t="s">
        <v>67</v>
      </c>
      <c r="AG3" s="42" t="s">
        <v>65</v>
      </c>
      <c r="AH3" s="42" t="s">
        <v>68</v>
      </c>
      <c r="AI3" s="44"/>
      <c r="AJ3" s="42" t="s">
        <v>67</v>
      </c>
      <c r="AK3" s="42" t="s">
        <v>65</v>
      </c>
      <c r="AL3" s="42" t="s">
        <v>68</v>
      </c>
      <c r="AM3" s="44"/>
      <c r="AN3" s="42" t="s">
        <v>67</v>
      </c>
      <c r="AO3" s="42" t="s">
        <v>65</v>
      </c>
      <c r="AP3" s="42" t="s">
        <v>68</v>
      </c>
      <c r="AQ3" s="44"/>
      <c r="AR3" s="42" t="s">
        <v>67</v>
      </c>
      <c r="AS3" s="42" t="s">
        <v>65</v>
      </c>
      <c r="AT3" s="42" t="s">
        <v>68</v>
      </c>
      <c r="AU3" s="44"/>
      <c r="AV3" s="42" t="s">
        <v>67</v>
      </c>
      <c r="AW3" s="42" t="s">
        <v>65</v>
      </c>
      <c r="AX3" s="42" t="s">
        <v>68</v>
      </c>
      <c r="AY3" s="44"/>
      <c r="AZ3" s="42" t="s">
        <v>67</v>
      </c>
      <c r="BA3" s="42" t="s">
        <v>65</v>
      </c>
      <c r="BB3" s="42" t="s">
        <v>68</v>
      </c>
      <c r="BC3" s="44"/>
      <c r="BD3" s="42" t="s">
        <v>67</v>
      </c>
      <c r="BE3" s="42" t="s">
        <v>65</v>
      </c>
      <c r="BF3" s="42" t="s">
        <v>68</v>
      </c>
    </row>
    <row r="4" spans="1:59" ht="36.6" customHeight="1" thickBot="1" x14ac:dyDescent="0.35">
      <c r="A4" s="46" t="s">
        <v>9</v>
      </c>
      <c r="B4" s="47">
        <v>1</v>
      </c>
      <c r="C4" s="48" t="s">
        <v>8</v>
      </c>
      <c r="D4" s="49">
        <f>E4+F4</f>
        <v>0</v>
      </c>
      <c r="E4" s="50"/>
      <c r="F4" s="50"/>
      <c r="G4" s="51" t="s">
        <v>90</v>
      </c>
      <c r="H4" s="52">
        <f>I4+J4</f>
        <v>0</v>
      </c>
      <c r="I4" s="53"/>
      <c r="J4" s="53"/>
      <c r="K4" s="51" t="s">
        <v>96</v>
      </c>
      <c r="L4" s="49">
        <f>M4+N4</f>
        <v>4</v>
      </c>
      <c r="M4" s="50">
        <v>0</v>
      </c>
      <c r="N4" s="50">
        <v>4</v>
      </c>
      <c r="O4" s="51" t="s">
        <v>90</v>
      </c>
      <c r="P4" s="52">
        <f>Q4+R4</f>
        <v>4</v>
      </c>
      <c r="Q4" s="53">
        <v>0</v>
      </c>
      <c r="R4" s="53">
        <v>4</v>
      </c>
      <c r="S4" s="51" t="s">
        <v>96</v>
      </c>
      <c r="T4" s="49">
        <f>U4+V4</f>
        <v>2</v>
      </c>
      <c r="U4" s="50"/>
      <c r="V4" s="50">
        <v>2</v>
      </c>
      <c r="W4" s="51" t="s">
        <v>90</v>
      </c>
      <c r="X4" s="52">
        <f>Y4+Z4</f>
        <v>0</v>
      </c>
      <c r="Y4" s="53"/>
      <c r="Z4" s="53"/>
      <c r="AA4" s="51" t="s">
        <v>96</v>
      </c>
      <c r="AB4" s="49">
        <f>AC4+AD4</f>
        <v>0</v>
      </c>
      <c r="AC4" s="50"/>
      <c r="AD4" s="50"/>
      <c r="AE4" s="51" t="s">
        <v>90</v>
      </c>
      <c r="AF4" s="52">
        <f>AG4+AH4</f>
        <v>0</v>
      </c>
      <c r="AG4" s="53"/>
      <c r="AH4" s="53"/>
      <c r="AI4" s="51" t="s">
        <v>96</v>
      </c>
      <c r="AJ4" s="49">
        <f>AK4+AL4</f>
        <v>9</v>
      </c>
      <c r="AK4" s="50">
        <v>1</v>
      </c>
      <c r="AL4" s="50">
        <v>8</v>
      </c>
      <c r="AM4" s="51" t="s">
        <v>90</v>
      </c>
      <c r="AN4" s="52">
        <f>AO4+AP4</f>
        <v>0</v>
      </c>
      <c r="AO4" s="53"/>
      <c r="AP4" s="53"/>
      <c r="AQ4" s="51" t="s">
        <v>96</v>
      </c>
      <c r="AR4" s="49">
        <f>AS4+AT4</f>
        <v>0</v>
      </c>
      <c r="AS4" s="50"/>
      <c r="AT4" s="50"/>
      <c r="AU4" s="51" t="s">
        <v>90</v>
      </c>
      <c r="AV4" s="52">
        <f>AW4+AX4</f>
        <v>0</v>
      </c>
      <c r="AW4" s="53"/>
      <c r="AX4" s="53"/>
      <c r="AY4" s="51" t="s">
        <v>96</v>
      </c>
      <c r="AZ4" s="49">
        <f>BA4+BB4</f>
        <v>0</v>
      </c>
      <c r="BA4" s="50"/>
      <c r="BB4" s="50"/>
      <c r="BC4" s="51" t="s">
        <v>90</v>
      </c>
      <c r="BD4" s="52">
        <v>0</v>
      </c>
      <c r="BE4" s="53">
        <v>0</v>
      </c>
      <c r="BF4" s="53"/>
      <c r="BG4" s="51" t="s">
        <v>96</v>
      </c>
    </row>
    <row r="5" spans="1:59" ht="24" customHeight="1" x14ac:dyDescent="0.3">
      <c r="A5" s="54" t="s">
        <v>70</v>
      </c>
      <c r="B5" s="167">
        <v>3</v>
      </c>
      <c r="C5" s="168" t="s">
        <v>10</v>
      </c>
      <c r="D5" s="171">
        <f>E5+F5+F6+F7+F8</f>
        <v>0</v>
      </c>
      <c r="E5" s="174"/>
      <c r="F5" s="55"/>
      <c r="G5" s="176" t="s">
        <v>91</v>
      </c>
      <c r="H5" s="179">
        <f>I5+J5+J6+J7+J8</f>
        <v>0</v>
      </c>
      <c r="I5" s="182"/>
      <c r="J5" s="56"/>
      <c r="K5" s="176" t="s">
        <v>97</v>
      </c>
      <c r="L5" s="171">
        <f>M5+N5+N6+N7+N8</f>
        <v>273</v>
      </c>
      <c r="M5" s="174">
        <v>5</v>
      </c>
      <c r="N5" s="55">
        <v>155</v>
      </c>
      <c r="O5" s="176" t="s">
        <v>91</v>
      </c>
      <c r="P5" s="179">
        <f>Q5+R5+R6+R7+R8</f>
        <v>390</v>
      </c>
      <c r="Q5" s="182">
        <v>6</v>
      </c>
      <c r="R5" s="56">
        <v>251</v>
      </c>
      <c r="S5" s="176" t="s">
        <v>97</v>
      </c>
      <c r="T5" s="171">
        <f>U5+V5+V6+V7+V8</f>
        <v>348</v>
      </c>
      <c r="U5" s="174"/>
      <c r="V5" s="55">
        <v>220</v>
      </c>
      <c r="W5" s="176" t="s">
        <v>91</v>
      </c>
      <c r="X5" s="179">
        <f>Y5+Z5+Z6+Z7+Z8</f>
        <v>0</v>
      </c>
      <c r="Y5" s="182"/>
      <c r="Z5" s="56"/>
      <c r="AA5" s="176" t="s">
        <v>97</v>
      </c>
      <c r="AB5" s="171">
        <f>AC5+AD5+AD6+AD7+AD8</f>
        <v>0</v>
      </c>
      <c r="AC5" s="174"/>
      <c r="AD5" s="55"/>
      <c r="AE5" s="176" t="s">
        <v>91</v>
      </c>
      <c r="AF5" s="179">
        <f>AG5+AH5+AH6+AH7+AH8</f>
        <v>0</v>
      </c>
      <c r="AG5" s="182"/>
      <c r="AH5" s="56"/>
      <c r="AI5" s="176" t="s">
        <v>97</v>
      </c>
      <c r="AJ5" s="171">
        <f>AK5+AL5+AL6+AL7+AL8</f>
        <v>168</v>
      </c>
      <c r="AK5" s="174">
        <v>6</v>
      </c>
      <c r="AL5" s="55">
        <v>105</v>
      </c>
      <c r="AM5" s="176" t="s">
        <v>91</v>
      </c>
      <c r="AN5" s="179">
        <f>AO5+AP5+AP6+AP7+AP8</f>
        <v>0</v>
      </c>
      <c r="AO5" s="182"/>
      <c r="AP5" s="56"/>
      <c r="AQ5" s="176" t="s">
        <v>97</v>
      </c>
      <c r="AR5" s="171">
        <f>AS5+AT5+AT6+AT7+AT8</f>
        <v>0</v>
      </c>
      <c r="AS5" s="174"/>
      <c r="AT5" s="55"/>
      <c r="AU5" s="176" t="s">
        <v>91</v>
      </c>
      <c r="AV5" s="179">
        <f>AW5+AX5+AX6+AX7+AX8</f>
        <v>0</v>
      </c>
      <c r="AW5" s="182"/>
      <c r="AX5" s="56"/>
      <c r="AY5" s="176" t="s">
        <v>97</v>
      </c>
      <c r="AZ5" s="171">
        <f>BA5+BB5+BB6+BB7+BB8</f>
        <v>0</v>
      </c>
      <c r="BA5" s="174"/>
      <c r="BB5" s="55"/>
      <c r="BC5" s="176" t="s">
        <v>91</v>
      </c>
      <c r="BD5" s="179">
        <f>BE5+BF5+BF6+BF7+BF8</f>
        <v>0</v>
      </c>
      <c r="BE5" s="182"/>
      <c r="BF5" s="56"/>
      <c r="BG5" s="176" t="s">
        <v>97</v>
      </c>
    </row>
    <row r="6" spans="1:59" ht="24" customHeight="1" x14ac:dyDescent="0.3">
      <c r="A6" s="57" t="s">
        <v>12</v>
      </c>
      <c r="B6" s="167"/>
      <c r="C6" s="169"/>
      <c r="D6" s="172"/>
      <c r="E6" s="175"/>
      <c r="F6" s="58"/>
      <c r="G6" s="177"/>
      <c r="H6" s="180"/>
      <c r="I6" s="183"/>
      <c r="J6" s="59"/>
      <c r="K6" s="177"/>
      <c r="L6" s="172"/>
      <c r="M6" s="175"/>
      <c r="N6" s="58">
        <v>64</v>
      </c>
      <c r="O6" s="177"/>
      <c r="P6" s="180"/>
      <c r="Q6" s="183"/>
      <c r="R6" s="59">
        <v>85</v>
      </c>
      <c r="S6" s="177"/>
      <c r="T6" s="172"/>
      <c r="U6" s="175"/>
      <c r="V6" s="58">
        <v>57</v>
      </c>
      <c r="W6" s="177"/>
      <c r="X6" s="180"/>
      <c r="Y6" s="183"/>
      <c r="Z6" s="59"/>
      <c r="AA6" s="177"/>
      <c r="AB6" s="172"/>
      <c r="AC6" s="175"/>
      <c r="AD6" s="58"/>
      <c r="AE6" s="177"/>
      <c r="AF6" s="180"/>
      <c r="AG6" s="183"/>
      <c r="AH6" s="59"/>
      <c r="AI6" s="177"/>
      <c r="AJ6" s="172"/>
      <c r="AK6" s="175"/>
      <c r="AL6" s="58">
        <v>33</v>
      </c>
      <c r="AM6" s="177"/>
      <c r="AN6" s="180"/>
      <c r="AO6" s="183"/>
      <c r="AP6" s="59"/>
      <c r="AQ6" s="177"/>
      <c r="AR6" s="172"/>
      <c r="AS6" s="175"/>
      <c r="AT6" s="58"/>
      <c r="AU6" s="177"/>
      <c r="AV6" s="180"/>
      <c r="AW6" s="183"/>
      <c r="AX6" s="59"/>
      <c r="AY6" s="177"/>
      <c r="AZ6" s="172"/>
      <c r="BA6" s="175"/>
      <c r="BB6" s="58"/>
      <c r="BC6" s="177"/>
      <c r="BD6" s="180"/>
      <c r="BE6" s="183"/>
      <c r="BF6" s="59"/>
      <c r="BG6" s="177"/>
    </row>
    <row r="7" spans="1:59" ht="24" customHeight="1" x14ac:dyDescent="0.3">
      <c r="A7" s="57" t="s">
        <v>13</v>
      </c>
      <c r="B7" s="167"/>
      <c r="C7" s="169"/>
      <c r="D7" s="172"/>
      <c r="E7" s="175"/>
      <c r="F7" s="58"/>
      <c r="G7" s="177"/>
      <c r="H7" s="180"/>
      <c r="I7" s="183"/>
      <c r="J7" s="59"/>
      <c r="K7" s="177"/>
      <c r="L7" s="172"/>
      <c r="M7" s="175"/>
      <c r="N7" s="58">
        <v>49</v>
      </c>
      <c r="O7" s="177"/>
      <c r="P7" s="180"/>
      <c r="Q7" s="183"/>
      <c r="R7" s="59">
        <v>45</v>
      </c>
      <c r="S7" s="177"/>
      <c r="T7" s="172"/>
      <c r="U7" s="175"/>
      <c r="V7" s="58">
        <v>71</v>
      </c>
      <c r="W7" s="177"/>
      <c r="X7" s="180"/>
      <c r="Y7" s="183"/>
      <c r="Z7" s="59"/>
      <c r="AA7" s="177"/>
      <c r="AB7" s="172"/>
      <c r="AC7" s="175"/>
      <c r="AD7" s="58"/>
      <c r="AE7" s="177"/>
      <c r="AF7" s="180"/>
      <c r="AG7" s="183"/>
      <c r="AH7" s="59"/>
      <c r="AI7" s="177"/>
      <c r="AJ7" s="172"/>
      <c r="AK7" s="175"/>
      <c r="AL7" s="58">
        <v>22</v>
      </c>
      <c r="AM7" s="177"/>
      <c r="AN7" s="180"/>
      <c r="AO7" s="183"/>
      <c r="AP7" s="59"/>
      <c r="AQ7" s="177"/>
      <c r="AR7" s="172"/>
      <c r="AS7" s="175"/>
      <c r="AT7" s="58"/>
      <c r="AU7" s="177"/>
      <c r="AV7" s="180"/>
      <c r="AW7" s="183"/>
      <c r="AX7" s="59"/>
      <c r="AY7" s="177"/>
      <c r="AZ7" s="172"/>
      <c r="BA7" s="175"/>
      <c r="BB7" s="58"/>
      <c r="BC7" s="177"/>
      <c r="BD7" s="180"/>
      <c r="BE7" s="183"/>
      <c r="BF7" s="59"/>
      <c r="BG7" s="177"/>
    </row>
    <row r="8" spans="1:59" ht="24" customHeight="1" thickBot="1" x14ac:dyDescent="0.35">
      <c r="A8" s="87" t="s">
        <v>14</v>
      </c>
      <c r="B8" s="167"/>
      <c r="C8" s="170"/>
      <c r="D8" s="173"/>
      <c r="E8" s="175"/>
      <c r="F8" s="84"/>
      <c r="G8" s="178"/>
      <c r="H8" s="181"/>
      <c r="I8" s="184"/>
      <c r="J8" s="86"/>
      <c r="K8" s="178"/>
      <c r="L8" s="173"/>
      <c r="M8" s="175"/>
      <c r="N8" s="84">
        <v>0</v>
      </c>
      <c r="O8" s="178"/>
      <c r="P8" s="181"/>
      <c r="Q8" s="184"/>
      <c r="R8" s="86">
        <v>3</v>
      </c>
      <c r="S8" s="178"/>
      <c r="T8" s="173"/>
      <c r="U8" s="175"/>
      <c r="V8" s="84">
        <v>0</v>
      </c>
      <c r="W8" s="178"/>
      <c r="X8" s="181"/>
      <c r="Y8" s="184"/>
      <c r="Z8" s="86"/>
      <c r="AA8" s="178"/>
      <c r="AB8" s="173"/>
      <c r="AC8" s="175"/>
      <c r="AD8" s="84"/>
      <c r="AE8" s="178"/>
      <c r="AF8" s="181"/>
      <c r="AG8" s="184"/>
      <c r="AH8" s="86"/>
      <c r="AI8" s="178"/>
      <c r="AJ8" s="173"/>
      <c r="AK8" s="175"/>
      <c r="AL8" s="84">
        <v>2</v>
      </c>
      <c r="AM8" s="178"/>
      <c r="AN8" s="181"/>
      <c r="AO8" s="184"/>
      <c r="AP8" s="86"/>
      <c r="AQ8" s="178"/>
      <c r="AR8" s="173"/>
      <c r="AS8" s="175"/>
      <c r="AT8" s="84"/>
      <c r="AU8" s="178"/>
      <c r="AV8" s="181"/>
      <c r="AW8" s="184"/>
      <c r="AX8" s="86"/>
      <c r="AY8" s="178"/>
      <c r="AZ8" s="173"/>
      <c r="BA8" s="175"/>
      <c r="BB8" s="84"/>
      <c r="BC8" s="178"/>
      <c r="BD8" s="181"/>
      <c r="BE8" s="184"/>
      <c r="BF8" s="86"/>
      <c r="BG8" s="178"/>
    </row>
    <row r="9" spans="1:59" ht="29.4" customHeight="1" thickBot="1" x14ac:dyDescent="0.35">
      <c r="A9" s="89" t="s">
        <v>16</v>
      </c>
      <c r="B9" s="90">
        <v>4</v>
      </c>
      <c r="C9" s="91" t="s">
        <v>88</v>
      </c>
      <c r="D9" s="93">
        <f>E9+F9</f>
        <v>0</v>
      </c>
      <c r="E9" s="94"/>
      <c r="F9" s="94"/>
      <c r="G9" s="85" t="s">
        <v>71</v>
      </c>
      <c r="H9" s="102">
        <f>I9+J9</f>
        <v>0</v>
      </c>
      <c r="I9" s="103"/>
      <c r="J9" s="103"/>
      <c r="K9" s="51" t="s">
        <v>98</v>
      </c>
      <c r="L9" s="93">
        <f>M9+N9</f>
        <v>10</v>
      </c>
      <c r="M9" s="94">
        <v>0</v>
      </c>
      <c r="N9" s="94">
        <v>10</v>
      </c>
      <c r="O9" s="85" t="s">
        <v>71</v>
      </c>
      <c r="P9" s="102">
        <f>Q9+R9</f>
        <v>3</v>
      </c>
      <c r="Q9" s="103">
        <v>1</v>
      </c>
      <c r="R9" s="103">
        <v>2</v>
      </c>
      <c r="S9" s="51" t="s">
        <v>98</v>
      </c>
      <c r="T9" s="93">
        <f>U9+V9</f>
        <v>6</v>
      </c>
      <c r="U9" s="94"/>
      <c r="V9" s="94">
        <v>6</v>
      </c>
      <c r="W9" s="85" t="s">
        <v>71</v>
      </c>
      <c r="X9" s="102">
        <f>Y9+Z9</f>
        <v>0</v>
      </c>
      <c r="Y9" s="103"/>
      <c r="Z9" s="103"/>
      <c r="AA9" s="51" t="s">
        <v>98</v>
      </c>
      <c r="AB9" s="93">
        <f>AC9+AD9</f>
        <v>0</v>
      </c>
      <c r="AC9" s="94"/>
      <c r="AD9" s="94"/>
      <c r="AE9" s="85" t="s">
        <v>71</v>
      </c>
      <c r="AF9" s="102">
        <f>AG9+AH9</f>
        <v>0</v>
      </c>
      <c r="AG9" s="103"/>
      <c r="AH9" s="103"/>
      <c r="AI9" s="51" t="s">
        <v>98</v>
      </c>
      <c r="AJ9" s="93">
        <f>AK9+AL9</f>
        <v>5</v>
      </c>
      <c r="AK9" s="94">
        <v>0</v>
      </c>
      <c r="AL9" s="94">
        <v>5</v>
      </c>
      <c r="AM9" s="85" t="s">
        <v>71</v>
      </c>
      <c r="AN9" s="102">
        <f>AO9+AP9</f>
        <v>0</v>
      </c>
      <c r="AO9" s="103"/>
      <c r="AP9" s="103"/>
      <c r="AQ9" s="51" t="s">
        <v>98</v>
      </c>
      <c r="AR9" s="93">
        <f>AS9+AT9</f>
        <v>0</v>
      </c>
      <c r="AS9" s="94"/>
      <c r="AT9" s="94"/>
      <c r="AU9" s="85" t="s">
        <v>71</v>
      </c>
      <c r="AV9" s="102">
        <f>AW9+AX9</f>
        <v>0</v>
      </c>
      <c r="AW9" s="103"/>
      <c r="AX9" s="103"/>
      <c r="AY9" s="51" t="s">
        <v>98</v>
      </c>
      <c r="AZ9" s="93">
        <f>BA9+BB9</f>
        <v>0</v>
      </c>
      <c r="BA9" s="94"/>
      <c r="BB9" s="94"/>
      <c r="BC9" s="85" t="s">
        <v>71</v>
      </c>
      <c r="BD9" s="102">
        <f>BE9+BF9</f>
        <v>0</v>
      </c>
      <c r="BE9" s="103"/>
      <c r="BF9" s="103"/>
      <c r="BG9" s="51" t="s">
        <v>98</v>
      </c>
    </row>
    <row r="10" spans="1:59" ht="29.4" customHeight="1" thickBot="1" x14ac:dyDescent="0.35">
      <c r="A10" s="89" t="s">
        <v>69</v>
      </c>
      <c r="B10" s="90"/>
      <c r="C10" s="91" t="s">
        <v>17</v>
      </c>
      <c r="D10" s="92">
        <f t="shared" ref="D10:D14" si="0">E10+F10</f>
        <v>0</v>
      </c>
      <c r="E10" s="94"/>
      <c r="F10" s="94"/>
      <c r="G10" s="83" t="s">
        <v>92</v>
      </c>
      <c r="H10" s="104">
        <f t="shared" ref="H10:H14" si="1">I10+J10</f>
        <v>0</v>
      </c>
      <c r="I10" s="103"/>
      <c r="J10" s="110"/>
      <c r="K10" s="113" t="s">
        <v>73</v>
      </c>
      <c r="L10" s="92">
        <f t="shared" ref="L10:L14" si="2">M10+N10</f>
        <v>3</v>
      </c>
      <c r="M10" s="94">
        <v>0</v>
      </c>
      <c r="N10" s="94">
        <v>3</v>
      </c>
      <c r="O10" s="83" t="s">
        <v>92</v>
      </c>
      <c r="P10" s="104">
        <f t="shared" ref="P10:P14" si="3">Q10+R10</f>
        <v>5</v>
      </c>
      <c r="Q10" s="103"/>
      <c r="R10" s="110">
        <v>5</v>
      </c>
      <c r="S10" s="113" t="s">
        <v>73</v>
      </c>
      <c r="T10" s="92">
        <f t="shared" ref="T10:T14" si="4">U10+V10</f>
        <v>4</v>
      </c>
      <c r="U10" s="94"/>
      <c r="V10" s="94">
        <v>4</v>
      </c>
      <c r="W10" s="83" t="s">
        <v>92</v>
      </c>
      <c r="X10" s="104">
        <f t="shared" ref="X10:X14" si="5">Y10+Z10</f>
        <v>0</v>
      </c>
      <c r="Y10" s="103"/>
      <c r="Z10" s="110"/>
      <c r="AA10" s="113" t="s">
        <v>73</v>
      </c>
      <c r="AB10" s="92">
        <f t="shared" ref="AB10:AB14" si="6">AC10+AD10</f>
        <v>0</v>
      </c>
      <c r="AC10" s="94"/>
      <c r="AD10" s="94"/>
      <c r="AE10" s="83" t="s">
        <v>92</v>
      </c>
      <c r="AF10" s="104">
        <f t="shared" ref="AF10:AF14" si="7">AG10+AH10</f>
        <v>0</v>
      </c>
      <c r="AG10" s="103"/>
      <c r="AH10" s="110"/>
      <c r="AI10" s="113" t="s">
        <v>73</v>
      </c>
      <c r="AJ10" s="92">
        <f t="shared" ref="AJ10:AJ14" si="8">AK10+AL10</f>
        <v>9</v>
      </c>
      <c r="AK10" s="94">
        <v>1</v>
      </c>
      <c r="AL10" s="94">
        <v>8</v>
      </c>
      <c r="AM10" s="83" t="s">
        <v>92</v>
      </c>
      <c r="AN10" s="104">
        <f t="shared" ref="AN10:AN14" si="9">AO10+AP10</f>
        <v>0</v>
      </c>
      <c r="AO10" s="103"/>
      <c r="AP10" s="110"/>
      <c r="AQ10" s="113" t="s">
        <v>73</v>
      </c>
      <c r="AR10" s="92">
        <f t="shared" ref="AR10:AR14" si="10">AS10+AT10</f>
        <v>0</v>
      </c>
      <c r="AS10" s="94"/>
      <c r="AT10" s="94"/>
      <c r="AU10" s="83" t="s">
        <v>92</v>
      </c>
      <c r="AV10" s="104">
        <f t="shared" ref="AV10:AV14" si="11">AW10+AX10</f>
        <v>0</v>
      </c>
      <c r="AW10" s="103"/>
      <c r="AX10" s="110"/>
      <c r="AY10" s="113" t="s">
        <v>73</v>
      </c>
      <c r="AZ10" s="92">
        <f t="shared" ref="AZ10:AZ14" si="12">BA10+BB10</f>
        <v>0</v>
      </c>
      <c r="BA10" s="94"/>
      <c r="BB10" s="94"/>
      <c r="BC10" s="83" t="s">
        <v>92</v>
      </c>
      <c r="BD10" s="104">
        <f t="shared" ref="BD10:BD14" si="13">BE10+BF10</f>
        <v>0</v>
      </c>
      <c r="BE10" s="103"/>
      <c r="BF10" s="110"/>
      <c r="BG10" s="113" t="s">
        <v>73</v>
      </c>
    </row>
    <row r="11" spans="1:59" ht="29.4" customHeight="1" thickBot="1" x14ac:dyDescent="0.35">
      <c r="A11" s="89" t="s">
        <v>20</v>
      </c>
      <c r="B11" s="90"/>
      <c r="C11" s="91" t="s">
        <v>19</v>
      </c>
      <c r="D11" s="95">
        <f t="shared" si="0"/>
        <v>0</v>
      </c>
      <c r="E11" s="94"/>
      <c r="F11" s="94"/>
      <c r="G11" s="83" t="s">
        <v>93</v>
      </c>
      <c r="H11" s="104">
        <f t="shared" si="1"/>
        <v>0</v>
      </c>
      <c r="I11" s="103"/>
      <c r="J11" s="111"/>
      <c r="K11" s="113" t="s">
        <v>99</v>
      </c>
      <c r="L11" s="95">
        <f t="shared" si="2"/>
        <v>1</v>
      </c>
      <c r="M11" s="94">
        <v>0</v>
      </c>
      <c r="N11" s="94">
        <v>1</v>
      </c>
      <c r="O11" s="83" t="s">
        <v>93</v>
      </c>
      <c r="P11" s="104">
        <f t="shared" si="3"/>
        <v>0</v>
      </c>
      <c r="Q11" s="103"/>
      <c r="R11" s="111">
        <v>0</v>
      </c>
      <c r="S11" s="113" t="s">
        <v>99</v>
      </c>
      <c r="T11" s="95">
        <f t="shared" si="4"/>
        <v>0</v>
      </c>
      <c r="U11" s="94"/>
      <c r="V11" s="94">
        <v>0</v>
      </c>
      <c r="W11" s="83" t="s">
        <v>93</v>
      </c>
      <c r="X11" s="104">
        <f t="shared" si="5"/>
        <v>0</v>
      </c>
      <c r="Y11" s="103"/>
      <c r="Z11" s="111"/>
      <c r="AA11" s="113" t="s">
        <v>99</v>
      </c>
      <c r="AB11" s="95">
        <f t="shared" si="6"/>
        <v>0</v>
      </c>
      <c r="AC11" s="94"/>
      <c r="AD11" s="94"/>
      <c r="AE11" s="83" t="s">
        <v>93</v>
      </c>
      <c r="AF11" s="104">
        <f t="shared" si="7"/>
        <v>0</v>
      </c>
      <c r="AG11" s="103"/>
      <c r="AH11" s="111"/>
      <c r="AI11" s="113" t="s">
        <v>99</v>
      </c>
      <c r="AJ11" s="95">
        <f t="shared" si="8"/>
        <v>2</v>
      </c>
      <c r="AK11" s="94">
        <v>0</v>
      </c>
      <c r="AL11" s="94">
        <v>2</v>
      </c>
      <c r="AM11" s="83" t="s">
        <v>93</v>
      </c>
      <c r="AN11" s="104">
        <f t="shared" si="9"/>
        <v>0</v>
      </c>
      <c r="AO11" s="103"/>
      <c r="AP11" s="111"/>
      <c r="AQ11" s="113" t="s">
        <v>99</v>
      </c>
      <c r="AR11" s="95">
        <f t="shared" si="10"/>
        <v>0</v>
      </c>
      <c r="AS11" s="94"/>
      <c r="AT11" s="94"/>
      <c r="AU11" s="83" t="s">
        <v>93</v>
      </c>
      <c r="AV11" s="104">
        <f t="shared" si="11"/>
        <v>0</v>
      </c>
      <c r="AW11" s="103"/>
      <c r="AX11" s="111"/>
      <c r="AY11" s="113" t="s">
        <v>99</v>
      </c>
      <c r="AZ11" s="95">
        <f t="shared" si="12"/>
        <v>0</v>
      </c>
      <c r="BA11" s="94"/>
      <c r="BB11" s="94"/>
      <c r="BC11" s="83" t="s">
        <v>93</v>
      </c>
      <c r="BD11" s="104">
        <f t="shared" si="13"/>
        <v>0</v>
      </c>
      <c r="BE11" s="103"/>
      <c r="BF11" s="111"/>
      <c r="BG11" s="113" t="s">
        <v>99</v>
      </c>
    </row>
    <row r="12" spans="1:59" ht="29.4" customHeight="1" thickBot="1" x14ac:dyDescent="0.35">
      <c r="A12" s="89" t="s">
        <v>22</v>
      </c>
      <c r="B12" s="90"/>
      <c r="C12" s="91" t="s">
        <v>21</v>
      </c>
      <c r="D12" s="95">
        <f t="shared" si="0"/>
        <v>0</v>
      </c>
      <c r="E12" s="94"/>
      <c r="F12" s="94"/>
      <c r="G12" s="83" t="s">
        <v>72</v>
      </c>
      <c r="H12" s="104">
        <f t="shared" si="1"/>
        <v>0</v>
      </c>
      <c r="I12" s="103"/>
      <c r="J12" s="111"/>
      <c r="K12" s="113" t="s">
        <v>100</v>
      </c>
      <c r="L12" s="95">
        <f t="shared" si="2"/>
        <v>22</v>
      </c>
      <c r="M12" s="94">
        <v>0</v>
      </c>
      <c r="N12" s="94">
        <v>22</v>
      </c>
      <c r="O12" s="83" t="s">
        <v>72</v>
      </c>
      <c r="P12" s="104">
        <f t="shared" si="3"/>
        <v>14</v>
      </c>
      <c r="Q12" s="103"/>
      <c r="R12" s="111">
        <v>14</v>
      </c>
      <c r="S12" s="113" t="s">
        <v>100</v>
      </c>
      <c r="T12" s="95">
        <f t="shared" si="4"/>
        <v>37</v>
      </c>
      <c r="U12" s="94"/>
      <c r="V12" s="94">
        <v>37</v>
      </c>
      <c r="W12" s="83" t="s">
        <v>72</v>
      </c>
      <c r="X12" s="104">
        <f t="shared" si="5"/>
        <v>0</v>
      </c>
      <c r="Y12" s="103"/>
      <c r="Z12" s="111"/>
      <c r="AA12" s="113" t="s">
        <v>100</v>
      </c>
      <c r="AB12" s="95">
        <f t="shared" si="6"/>
        <v>0</v>
      </c>
      <c r="AC12" s="94"/>
      <c r="AD12" s="94"/>
      <c r="AE12" s="83" t="s">
        <v>72</v>
      </c>
      <c r="AF12" s="104">
        <f t="shared" si="7"/>
        <v>0</v>
      </c>
      <c r="AG12" s="103"/>
      <c r="AH12" s="111"/>
      <c r="AI12" s="113" t="s">
        <v>100</v>
      </c>
      <c r="AJ12" s="95">
        <f t="shared" si="8"/>
        <v>32</v>
      </c>
      <c r="AK12" s="94">
        <v>0</v>
      </c>
      <c r="AL12" s="94">
        <v>32</v>
      </c>
      <c r="AM12" s="83" t="s">
        <v>72</v>
      </c>
      <c r="AN12" s="104">
        <f t="shared" si="9"/>
        <v>0</v>
      </c>
      <c r="AO12" s="103"/>
      <c r="AP12" s="111"/>
      <c r="AQ12" s="113" t="s">
        <v>100</v>
      </c>
      <c r="AR12" s="95">
        <f t="shared" si="10"/>
        <v>0</v>
      </c>
      <c r="AS12" s="94"/>
      <c r="AT12" s="94"/>
      <c r="AU12" s="83" t="s">
        <v>72</v>
      </c>
      <c r="AV12" s="104">
        <f t="shared" si="11"/>
        <v>0</v>
      </c>
      <c r="AW12" s="103"/>
      <c r="AX12" s="111"/>
      <c r="AY12" s="113" t="s">
        <v>100</v>
      </c>
      <c r="AZ12" s="95">
        <f t="shared" si="12"/>
        <v>0</v>
      </c>
      <c r="BA12" s="94"/>
      <c r="BB12" s="94"/>
      <c r="BC12" s="83" t="s">
        <v>72</v>
      </c>
      <c r="BD12" s="104">
        <f t="shared" si="13"/>
        <v>0</v>
      </c>
      <c r="BE12" s="103"/>
      <c r="BF12" s="111"/>
      <c r="BG12" s="113" t="s">
        <v>100</v>
      </c>
    </row>
    <row r="13" spans="1:59" ht="29.4" customHeight="1" thickBot="1" x14ac:dyDescent="0.35">
      <c r="A13" s="89" t="s">
        <v>24</v>
      </c>
      <c r="B13" s="90"/>
      <c r="C13" s="91" t="s">
        <v>23</v>
      </c>
      <c r="D13" s="95">
        <f t="shared" si="0"/>
        <v>0</v>
      </c>
      <c r="E13" s="94"/>
      <c r="F13" s="97"/>
      <c r="G13" s="83" t="s">
        <v>94</v>
      </c>
      <c r="H13" s="102">
        <f t="shared" si="1"/>
        <v>0</v>
      </c>
      <c r="I13" s="103"/>
      <c r="J13" s="112"/>
      <c r="K13" s="113" t="s">
        <v>101</v>
      </c>
      <c r="L13" s="95">
        <f t="shared" si="2"/>
        <v>102</v>
      </c>
      <c r="M13" s="94">
        <v>4</v>
      </c>
      <c r="N13" s="97">
        <v>98</v>
      </c>
      <c r="O13" s="83" t="s">
        <v>94</v>
      </c>
      <c r="P13" s="102">
        <f t="shared" si="3"/>
        <v>87</v>
      </c>
      <c r="Q13" s="103">
        <v>2</v>
      </c>
      <c r="R13" s="112">
        <v>85</v>
      </c>
      <c r="S13" s="113" t="s">
        <v>101</v>
      </c>
      <c r="T13" s="95">
        <f t="shared" si="4"/>
        <v>68</v>
      </c>
      <c r="U13" s="94"/>
      <c r="V13" s="97">
        <v>68</v>
      </c>
      <c r="W13" s="83" t="s">
        <v>94</v>
      </c>
      <c r="X13" s="102">
        <f t="shared" si="5"/>
        <v>0</v>
      </c>
      <c r="Y13" s="103"/>
      <c r="Z13" s="112"/>
      <c r="AA13" s="113" t="s">
        <v>101</v>
      </c>
      <c r="AB13" s="95">
        <f t="shared" si="6"/>
        <v>0</v>
      </c>
      <c r="AC13" s="94"/>
      <c r="AD13" s="97"/>
      <c r="AE13" s="83" t="s">
        <v>94</v>
      </c>
      <c r="AF13" s="102">
        <f t="shared" si="7"/>
        <v>0</v>
      </c>
      <c r="AG13" s="103"/>
      <c r="AH13" s="112"/>
      <c r="AI13" s="113" t="s">
        <v>101</v>
      </c>
      <c r="AJ13" s="95">
        <f t="shared" si="8"/>
        <v>95</v>
      </c>
      <c r="AK13" s="94">
        <v>4</v>
      </c>
      <c r="AL13" s="97">
        <v>91</v>
      </c>
      <c r="AM13" s="83" t="s">
        <v>94</v>
      </c>
      <c r="AN13" s="102">
        <f t="shared" si="9"/>
        <v>0</v>
      </c>
      <c r="AO13" s="103"/>
      <c r="AP13" s="112"/>
      <c r="AQ13" s="113" t="s">
        <v>101</v>
      </c>
      <c r="AR13" s="95">
        <f t="shared" si="10"/>
        <v>0</v>
      </c>
      <c r="AS13" s="94"/>
      <c r="AT13" s="97"/>
      <c r="AU13" s="83" t="s">
        <v>94</v>
      </c>
      <c r="AV13" s="102">
        <f t="shared" si="11"/>
        <v>0</v>
      </c>
      <c r="AW13" s="103"/>
      <c r="AX13" s="112"/>
      <c r="AY13" s="113" t="s">
        <v>101</v>
      </c>
      <c r="AZ13" s="95">
        <f t="shared" si="12"/>
        <v>0</v>
      </c>
      <c r="BA13" s="94"/>
      <c r="BB13" s="97"/>
      <c r="BC13" s="83" t="s">
        <v>94</v>
      </c>
      <c r="BD13" s="102">
        <f t="shared" si="13"/>
        <v>0</v>
      </c>
      <c r="BE13" s="103"/>
      <c r="BF13" s="112"/>
      <c r="BG13" s="113" t="s">
        <v>101</v>
      </c>
    </row>
    <row r="14" spans="1:59" ht="29.4" customHeight="1" thickBot="1" x14ac:dyDescent="0.35">
      <c r="A14" s="89" t="s">
        <v>85</v>
      </c>
      <c r="B14" s="90"/>
      <c r="C14" s="91" t="s">
        <v>25</v>
      </c>
      <c r="D14" s="96">
        <f t="shared" si="0"/>
        <v>0</v>
      </c>
      <c r="E14" s="107"/>
      <c r="F14" s="108"/>
      <c r="G14" s="83" t="s">
        <v>85</v>
      </c>
      <c r="H14" s="105">
        <f t="shared" si="1"/>
        <v>0</v>
      </c>
      <c r="I14" s="106"/>
      <c r="J14" s="111"/>
      <c r="K14" s="113" t="s">
        <v>102</v>
      </c>
      <c r="L14" s="96">
        <f t="shared" si="2"/>
        <v>4</v>
      </c>
      <c r="M14" s="107">
        <v>0</v>
      </c>
      <c r="N14" s="108">
        <v>4</v>
      </c>
      <c r="O14" s="83" t="s">
        <v>85</v>
      </c>
      <c r="P14" s="105">
        <f t="shared" si="3"/>
        <v>4</v>
      </c>
      <c r="Q14" s="106">
        <v>0</v>
      </c>
      <c r="R14" s="111">
        <v>4</v>
      </c>
      <c r="S14" s="113" t="s">
        <v>102</v>
      </c>
      <c r="T14" s="96">
        <f t="shared" si="4"/>
        <v>2</v>
      </c>
      <c r="U14" s="107"/>
      <c r="V14" s="108">
        <v>2</v>
      </c>
      <c r="W14" s="83" t="s">
        <v>85</v>
      </c>
      <c r="X14" s="105">
        <f t="shared" si="5"/>
        <v>0</v>
      </c>
      <c r="Y14" s="106"/>
      <c r="Z14" s="111"/>
      <c r="AA14" s="113" t="s">
        <v>102</v>
      </c>
      <c r="AB14" s="96">
        <f t="shared" si="6"/>
        <v>0</v>
      </c>
      <c r="AC14" s="107"/>
      <c r="AD14" s="108"/>
      <c r="AE14" s="83" t="s">
        <v>85</v>
      </c>
      <c r="AF14" s="105">
        <f t="shared" si="7"/>
        <v>0</v>
      </c>
      <c r="AG14" s="106"/>
      <c r="AH14" s="111"/>
      <c r="AI14" s="113" t="s">
        <v>102</v>
      </c>
      <c r="AJ14" s="96">
        <f t="shared" si="8"/>
        <v>6</v>
      </c>
      <c r="AK14" s="107">
        <v>1</v>
      </c>
      <c r="AL14" s="108">
        <v>5</v>
      </c>
      <c r="AM14" s="83" t="s">
        <v>85</v>
      </c>
      <c r="AN14" s="105">
        <f t="shared" si="9"/>
        <v>0</v>
      </c>
      <c r="AO14" s="106"/>
      <c r="AP14" s="111"/>
      <c r="AQ14" s="113" t="s">
        <v>102</v>
      </c>
      <c r="AR14" s="96">
        <f t="shared" si="10"/>
        <v>0</v>
      </c>
      <c r="AS14" s="107"/>
      <c r="AT14" s="108"/>
      <c r="AU14" s="83" t="s">
        <v>85</v>
      </c>
      <c r="AV14" s="105">
        <f t="shared" si="11"/>
        <v>0</v>
      </c>
      <c r="AW14" s="106"/>
      <c r="AX14" s="111"/>
      <c r="AY14" s="113" t="s">
        <v>102</v>
      </c>
      <c r="AZ14" s="96">
        <f t="shared" si="12"/>
        <v>0</v>
      </c>
      <c r="BA14" s="107"/>
      <c r="BB14" s="108"/>
      <c r="BC14" s="83" t="s">
        <v>85</v>
      </c>
      <c r="BD14" s="105">
        <f t="shared" si="13"/>
        <v>0</v>
      </c>
      <c r="BE14" s="106"/>
      <c r="BF14" s="111"/>
      <c r="BG14" s="113" t="s">
        <v>102</v>
      </c>
    </row>
    <row r="15" spans="1:59" ht="24" customHeight="1" x14ac:dyDescent="0.3">
      <c r="A15" s="88" t="s">
        <v>86</v>
      </c>
      <c r="B15" s="167">
        <v>5</v>
      </c>
      <c r="C15" s="185" t="s">
        <v>27</v>
      </c>
      <c r="D15" s="171">
        <f>E15+F15+F16+F17+F18</f>
        <v>0</v>
      </c>
      <c r="E15" s="189"/>
      <c r="F15" s="55"/>
      <c r="G15" s="192" t="s">
        <v>105</v>
      </c>
      <c r="H15" s="179">
        <f>I15+J15+J16+J17+J18</f>
        <v>0</v>
      </c>
      <c r="I15" s="182"/>
      <c r="J15" s="56"/>
      <c r="K15" s="176" t="s">
        <v>103</v>
      </c>
      <c r="L15" s="171">
        <f>M15+N15+N16+N17+N18</f>
        <v>82</v>
      </c>
      <c r="M15" s="189">
        <v>1</v>
      </c>
      <c r="N15" s="55">
        <v>6</v>
      </c>
      <c r="O15" s="192" t="s">
        <v>105</v>
      </c>
      <c r="P15" s="179">
        <f>Q15+R15+R16+R17+R18</f>
        <v>91</v>
      </c>
      <c r="Q15" s="182">
        <v>1</v>
      </c>
      <c r="R15" s="56">
        <v>3</v>
      </c>
      <c r="S15" s="176" t="s">
        <v>103</v>
      </c>
      <c r="T15" s="171">
        <f>U15+V15+V16+V17+V18</f>
        <v>75</v>
      </c>
      <c r="U15" s="189"/>
      <c r="V15" s="55">
        <v>6</v>
      </c>
      <c r="W15" s="192" t="s">
        <v>105</v>
      </c>
      <c r="X15" s="179">
        <f>Y15+Z15+Z16+Z17+Z18</f>
        <v>0</v>
      </c>
      <c r="Y15" s="182"/>
      <c r="Z15" s="56"/>
      <c r="AA15" s="176" t="s">
        <v>103</v>
      </c>
      <c r="AB15" s="171">
        <f>AC15+AD15+AD16+AD17+AD18</f>
        <v>0</v>
      </c>
      <c r="AC15" s="189"/>
      <c r="AD15" s="55"/>
      <c r="AE15" s="192" t="s">
        <v>105</v>
      </c>
      <c r="AF15" s="179">
        <f>AG15+AH15+AH16+AH17+AH18</f>
        <v>0</v>
      </c>
      <c r="AG15" s="182"/>
      <c r="AH15" s="56"/>
      <c r="AI15" s="176" t="s">
        <v>103</v>
      </c>
      <c r="AJ15" s="171">
        <f>AK15+AL15+AL16+AL17+AL18</f>
        <v>108</v>
      </c>
      <c r="AK15" s="189">
        <v>5</v>
      </c>
      <c r="AL15" s="55">
        <v>8</v>
      </c>
      <c r="AM15" s="192" t="s">
        <v>105</v>
      </c>
      <c r="AN15" s="179">
        <f>AO15+AP15+AP16+AP17+AP18</f>
        <v>0</v>
      </c>
      <c r="AO15" s="182"/>
      <c r="AP15" s="56"/>
      <c r="AQ15" s="176" t="s">
        <v>103</v>
      </c>
      <c r="AR15" s="171">
        <f>AS15+AT15+AT16+AT17+AT18</f>
        <v>0</v>
      </c>
      <c r="AS15" s="189"/>
      <c r="AT15" s="55"/>
      <c r="AU15" s="192" t="s">
        <v>105</v>
      </c>
      <c r="AV15" s="179">
        <f>AW15+AX15+AX16+AX17+AX18</f>
        <v>0</v>
      </c>
      <c r="AW15" s="182"/>
      <c r="AX15" s="56"/>
      <c r="AY15" s="176" t="s">
        <v>103</v>
      </c>
      <c r="AZ15" s="171">
        <f>BA15+BB15+BB16+BB17+BB18</f>
        <v>0</v>
      </c>
      <c r="BA15" s="189"/>
      <c r="BB15" s="55"/>
      <c r="BC15" s="192" t="s">
        <v>105</v>
      </c>
      <c r="BD15" s="179">
        <f>BE15+BF15+BF16+BF17+BF18</f>
        <v>0</v>
      </c>
      <c r="BE15" s="182"/>
      <c r="BF15" s="56"/>
      <c r="BG15" s="176" t="s">
        <v>103</v>
      </c>
    </row>
    <row r="16" spans="1:59" ht="24" customHeight="1" x14ac:dyDescent="0.3">
      <c r="A16" s="57" t="s">
        <v>29</v>
      </c>
      <c r="B16" s="167"/>
      <c r="C16" s="186"/>
      <c r="D16" s="172"/>
      <c r="E16" s="190"/>
      <c r="F16" s="58"/>
      <c r="G16" s="193"/>
      <c r="H16" s="180"/>
      <c r="I16" s="183"/>
      <c r="J16" s="59"/>
      <c r="K16" s="177"/>
      <c r="L16" s="172"/>
      <c r="M16" s="190"/>
      <c r="N16" s="58">
        <v>66</v>
      </c>
      <c r="O16" s="193"/>
      <c r="P16" s="180"/>
      <c r="Q16" s="183"/>
      <c r="R16" s="59">
        <v>75</v>
      </c>
      <c r="S16" s="177"/>
      <c r="T16" s="172"/>
      <c r="U16" s="190"/>
      <c r="V16" s="58">
        <v>66</v>
      </c>
      <c r="W16" s="193"/>
      <c r="X16" s="180"/>
      <c r="Y16" s="183"/>
      <c r="Z16" s="59"/>
      <c r="AA16" s="177"/>
      <c r="AB16" s="172"/>
      <c r="AC16" s="190"/>
      <c r="AD16" s="58"/>
      <c r="AE16" s="193"/>
      <c r="AF16" s="180"/>
      <c r="AG16" s="183"/>
      <c r="AH16" s="59"/>
      <c r="AI16" s="177"/>
      <c r="AJ16" s="172"/>
      <c r="AK16" s="190"/>
      <c r="AL16" s="58">
        <v>78</v>
      </c>
      <c r="AM16" s="193"/>
      <c r="AN16" s="180"/>
      <c r="AO16" s="183"/>
      <c r="AP16" s="59"/>
      <c r="AQ16" s="177"/>
      <c r="AR16" s="172"/>
      <c r="AS16" s="190"/>
      <c r="AT16" s="58"/>
      <c r="AU16" s="193"/>
      <c r="AV16" s="180"/>
      <c r="AW16" s="183"/>
      <c r="AX16" s="59"/>
      <c r="AY16" s="177"/>
      <c r="AZ16" s="172"/>
      <c r="BA16" s="190"/>
      <c r="BB16" s="58"/>
      <c r="BC16" s="193"/>
      <c r="BD16" s="180"/>
      <c r="BE16" s="183"/>
      <c r="BF16" s="59"/>
      <c r="BG16" s="177"/>
    </row>
    <row r="17" spans="1:59" ht="24" customHeight="1" x14ac:dyDescent="0.3">
      <c r="A17" s="57" t="s">
        <v>30</v>
      </c>
      <c r="B17" s="167"/>
      <c r="C17" s="186"/>
      <c r="D17" s="172"/>
      <c r="E17" s="190"/>
      <c r="F17" s="58"/>
      <c r="G17" s="193"/>
      <c r="H17" s="180"/>
      <c r="I17" s="183"/>
      <c r="J17" s="59"/>
      <c r="K17" s="177"/>
      <c r="L17" s="172"/>
      <c r="M17" s="190"/>
      <c r="N17" s="58">
        <v>1</v>
      </c>
      <c r="O17" s="193"/>
      <c r="P17" s="180"/>
      <c r="Q17" s="183"/>
      <c r="R17" s="59">
        <v>5</v>
      </c>
      <c r="S17" s="177"/>
      <c r="T17" s="172"/>
      <c r="U17" s="190"/>
      <c r="V17" s="58">
        <v>2</v>
      </c>
      <c r="W17" s="193"/>
      <c r="X17" s="180"/>
      <c r="Y17" s="183"/>
      <c r="Z17" s="59"/>
      <c r="AA17" s="177"/>
      <c r="AB17" s="172"/>
      <c r="AC17" s="190"/>
      <c r="AD17" s="58"/>
      <c r="AE17" s="193"/>
      <c r="AF17" s="180"/>
      <c r="AG17" s="183"/>
      <c r="AH17" s="59"/>
      <c r="AI17" s="177"/>
      <c r="AJ17" s="172"/>
      <c r="AK17" s="190"/>
      <c r="AL17" s="58">
        <v>5</v>
      </c>
      <c r="AM17" s="193"/>
      <c r="AN17" s="180"/>
      <c r="AO17" s="183"/>
      <c r="AP17" s="59"/>
      <c r="AQ17" s="177"/>
      <c r="AR17" s="172"/>
      <c r="AS17" s="190"/>
      <c r="AT17" s="58"/>
      <c r="AU17" s="193"/>
      <c r="AV17" s="180"/>
      <c r="AW17" s="183"/>
      <c r="AX17" s="59"/>
      <c r="AY17" s="177"/>
      <c r="AZ17" s="172"/>
      <c r="BA17" s="190"/>
      <c r="BB17" s="58"/>
      <c r="BC17" s="193"/>
      <c r="BD17" s="180"/>
      <c r="BE17" s="183"/>
      <c r="BF17" s="59"/>
      <c r="BG17" s="177"/>
    </row>
    <row r="18" spans="1:59" ht="24" customHeight="1" thickBot="1" x14ac:dyDescent="0.35">
      <c r="A18" s="60" t="s">
        <v>31</v>
      </c>
      <c r="B18" s="167"/>
      <c r="C18" s="187"/>
      <c r="D18" s="188"/>
      <c r="E18" s="191"/>
      <c r="F18" s="61"/>
      <c r="G18" s="194"/>
      <c r="H18" s="195"/>
      <c r="I18" s="196"/>
      <c r="J18" s="62"/>
      <c r="K18" s="178"/>
      <c r="L18" s="188"/>
      <c r="M18" s="191"/>
      <c r="N18" s="61">
        <v>8</v>
      </c>
      <c r="O18" s="194"/>
      <c r="P18" s="195"/>
      <c r="Q18" s="196"/>
      <c r="R18" s="62">
        <v>7</v>
      </c>
      <c r="S18" s="178"/>
      <c r="T18" s="188"/>
      <c r="U18" s="191"/>
      <c r="V18" s="61">
        <v>1</v>
      </c>
      <c r="W18" s="194"/>
      <c r="X18" s="195"/>
      <c r="Y18" s="196"/>
      <c r="Z18" s="62"/>
      <c r="AA18" s="178"/>
      <c r="AB18" s="188"/>
      <c r="AC18" s="191"/>
      <c r="AD18" s="61"/>
      <c r="AE18" s="194"/>
      <c r="AF18" s="195"/>
      <c r="AG18" s="196"/>
      <c r="AH18" s="62"/>
      <c r="AI18" s="178"/>
      <c r="AJ18" s="188"/>
      <c r="AK18" s="191"/>
      <c r="AL18" s="61">
        <v>12</v>
      </c>
      <c r="AM18" s="194"/>
      <c r="AN18" s="195"/>
      <c r="AO18" s="196"/>
      <c r="AP18" s="62"/>
      <c r="AQ18" s="178"/>
      <c r="AR18" s="188"/>
      <c r="AS18" s="191"/>
      <c r="AT18" s="61"/>
      <c r="AU18" s="194"/>
      <c r="AV18" s="195"/>
      <c r="AW18" s="196"/>
      <c r="AX18" s="62"/>
      <c r="AY18" s="178"/>
      <c r="AZ18" s="188"/>
      <c r="BA18" s="191"/>
      <c r="BB18" s="61"/>
      <c r="BC18" s="194"/>
      <c r="BD18" s="195"/>
      <c r="BE18" s="196"/>
      <c r="BF18" s="62"/>
      <c r="BG18" s="178"/>
    </row>
    <row r="19" spans="1:59" ht="31.8" customHeight="1" thickBot="1" x14ac:dyDescent="0.35">
      <c r="A19" s="63" t="s">
        <v>87</v>
      </c>
      <c r="B19" s="64">
        <v>6</v>
      </c>
      <c r="C19" s="99" t="s">
        <v>89</v>
      </c>
      <c r="D19" s="109">
        <f>E19+F19</f>
        <v>0</v>
      </c>
      <c r="E19" s="98"/>
      <c r="F19" s="98"/>
      <c r="G19" s="85" t="s">
        <v>95</v>
      </c>
      <c r="H19" s="102">
        <f>I19+J19</f>
        <v>0</v>
      </c>
      <c r="I19" s="100"/>
      <c r="J19" s="65"/>
      <c r="K19" s="51" t="s">
        <v>104</v>
      </c>
      <c r="L19" s="109">
        <f>M19+N19</f>
        <v>1</v>
      </c>
      <c r="M19" s="98">
        <v>0</v>
      </c>
      <c r="N19" s="98">
        <v>1</v>
      </c>
      <c r="O19" s="85" t="s">
        <v>95</v>
      </c>
      <c r="P19" s="102">
        <f>Q19+R19</f>
        <v>0</v>
      </c>
      <c r="Q19" s="100">
        <v>0</v>
      </c>
      <c r="R19" s="65">
        <v>0</v>
      </c>
      <c r="S19" s="51" t="s">
        <v>104</v>
      </c>
      <c r="T19" s="109">
        <f>U19+V19</f>
        <v>0</v>
      </c>
      <c r="U19" s="98"/>
      <c r="V19" s="98">
        <v>0</v>
      </c>
      <c r="W19" s="85" t="s">
        <v>95</v>
      </c>
      <c r="X19" s="102">
        <f>Y19+Z19</f>
        <v>0</v>
      </c>
      <c r="Y19" s="100"/>
      <c r="Z19" s="65"/>
      <c r="AA19" s="51" t="s">
        <v>104</v>
      </c>
      <c r="AB19" s="109">
        <f>AC19+AD19</f>
        <v>0</v>
      </c>
      <c r="AC19" s="98"/>
      <c r="AD19" s="98"/>
      <c r="AE19" s="85" t="s">
        <v>95</v>
      </c>
      <c r="AF19" s="102">
        <f>AG19+AH19</f>
        <v>0</v>
      </c>
      <c r="AG19" s="100"/>
      <c r="AH19" s="65"/>
      <c r="AI19" s="51" t="s">
        <v>104</v>
      </c>
      <c r="AJ19" s="109">
        <f>AK19+AL19</f>
        <v>0</v>
      </c>
      <c r="AK19" s="98">
        <v>0</v>
      </c>
      <c r="AL19" s="98">
        <v>0</v>
      </c>
      <c r="AM19" s="85" t="s">
        <v>95</v>
      </c>
      <c r="AN19" s="102">
        <f>AO19+AP19</f>
        <v>0</v>
      </c>
      <c r="AO19" s="100"/>
      <c r="AP19" s="65"/>
      <c r="AQ19" s="51" t="s">
        <v>104</v>
      </c>
      <c r="AR19" s="109">
        <f>AS19+AT19</f>
        <v>0</v>
      </c>
      <c r="AS19" s="98"/>
      <c r="AT19" s="98"/>
      <c r="AU19" s="85" t="s">
        <v>95</v>
      </c>
      <c r="AV19" s="102">
        <f>AW19+AX19</f>
        <v>0</v>
      </c>
      <c r="AW19" s="100"/>
      <c r="AX19" s="65"/>
      <c r="AY19" s="51" t="s">
        <v>104</v>
      </c>
      <c r="AZ19" s="109">
        <f>BA19+BB19</f>
        <v>0</v>
      </c>
      <c r="BA19" s="98"/>
      <c r="BB19" s="98"/>
      <c r="BC19" s="85" t="s">
        <v>95</v>
      </c>
      <c r="BD19" s="102">
        <f>BE19+BF19</f>
        <v>0</v>
      </c>
      <c r="BE19" s="100"/>
      <c r="BF19" s="65"/>
      <c r="BG19" s="51" t="s">
        <v>104</v>
      </c>
    </row>
    <row r="20" spans="1:59" ht="33" customHeight="1" thickBot="1" x14ac:dyDescent="0.35">
      <c r="C20" s="67" t="s">
        <v>74</v>
      </c>
      <c r="D20" s="68">
        <f>SUM(D4:D18)</f>
        <v>0</v>
      </c>
      <c r="E20" s="69">
        <f>SUM(E4:E18)</f>
        <v>0</v>
      </c>
      <c r="F20" s="70">
        <f>SUM(F4:F18)</f>
        <v>0</v>
      </c>
      <c r="G20" s="71"/>
      <c r="H20" s="101">
        <f>SUM(H4:H18)</f>
        <v>0</v>
      </c>
      <c r="I20" s="72">
        <f>SUM(I4:I18)</f>
        <v>0</v>
      </c>
      <c r="J20" s="73">
        <f>SUM(J4:J18)</f>
        <v>0</v>
      </c>
      <c r="K20" s="71"/>
      <c r="L20" s="68">
        <f>SUM(L4:L19)</f>
        <v>502</v>
      </c>
      <c r="M20" s="69">
        <f>SUM(M4:M18)</f>
        <v>10</v>
      </c>
      <c r="N20" s="70">
        <f>SUM(N4:N19)</f>
        <v>492</v>
      </c>
      <c r="O20" s="71"/>
      <c r="P20" s="101">
        <f>SUM(P4:P18)</f>
        <v>598</v>
      </c>
      <c r="Q20" s="72">
        <f>SUM(Q4:Q18)</f>
        <v>10</v>
      </c>
      <c r="R20" s="73">
        <f>SUM(R4:R18)</f>
        <v>588</v>
      </c>
      <c r="S20" s="71"/>
      <c r="T20" s="68">
        <f>SUM(T4:T18)</f>
        <v>542</v>
      </c>
      <c r="U20" s="69">
        <f>SUM(U4:U18)</f>
        <v>0</v>
      </c>
      <c r="V20" s="70">
        <f>SUM(V4:V19)</f>
        <v>542</v>
      </c>
      <c r="W20" s="71"/>
      <c r="X20" s="101">
        <f>SUM(X4:X18)</f>
        <v>0</v>
      </c>
      <c r="Y20" s="72">
        <f>SUM(Y4:Y18)</f>
        <v>0</v>
      </c>
      <c r="Z20" s="73">
        <f>SUM(Z4:Z18)</f>
        <v>0</v>
      </c>
      <c r="AA20" s="71"/>
      <c r="AB20" s="68">
        <f>SUM(AB4:AB18)</f>
        <v>0</v>
      </c>
      <c r="AC20" s="69">
        <f>SUM(AC4:AC18)</f>
        <v>0</v>
      </c>
      <c r="AD20" s="70">
        <f>SUM(AD4:AD18)</f>
        <v>0</v>
      </c>
      <c r="AE20" s="71"/>
      <c r="AF20" s="101">
        <f>SUM(AF4:AF18)</f>
        <v>0</v>
      </c>
      <c r="AG20" s="72">
        <f>SUM(AG4:AG18)</f>
        <v>0</v>
      </c>
      <c r="AH20" s="73">
        <f>SUM(AH4:AH18)</f>
        <v>0</v>
      </c>
      <c r="AI20" s="71"/>
      <c r="AJ20" s="68">
        <f>SUM(AJ4:AJ18)</f>
        <v>434</v>
      </c>
      <c r="AK20" s="69">
        <f>SUM(AK4:AK18)</f>
        <v>18</v>
      </c>
      <c r="AL20" s="70">
        <f>SUM(AL4:AL19)</f>
        <v>416</v>
      </c>
      <c r="AM20" s="71"/>
      <c r="AN20" s="101">
        <f>SUM(AN4:AN18)</f>
        <v>0</v>
      </c>
      <c r="AO20" s="72">
        <f>SUM(AO4:AO18)</f>
        <v>0</v>
      </c>
      <c r="AP20" s="73">
        <f>SUM(AP4:AP18)</f>
        <v>0</v>
      </c>
      <c r="AQ20" s="71"/>
      <c r="AR20" s="68">
        <f>SUM(AR4:AR18)</f>
        <v>0</v>
      </c>
      <c r="AS20" s="69">
        <f>SUM(AS4:AS18)</f>
        <v>0</v>
      </c>
      <c r="AT20" s="70">
        <f>SUM(AT4:AT18)</f>
        <v>0</v>
      </c>
      <c r="AU20" s="71"/>
      <c r="AV20" s="101">
        <f>SUM(AV4:AV18)</f>
        <v>0</v>
      </c>
      <c r="AW20" s="72">
        <f>SUM(AW4:AW18)</f>
        <v>0</v>
      </c>
      <c r="AX20" s="73">
        <f>SUM(AX4:AX18)</f>
        <v>0</v>
      </c>
      <c r="AY20" s="71"/>
      <c r="AZ20" s="68">
        <f>SUM(AZ4:AZ18)</f>
        <v>0</v>
      </c>
      <c r="BA20" s="69">
        <f>SUM(BA4:BA18)</f>
        <v>0</v>
      </c>
      <c r="BB20" s="70">
        <f>SUM(BB4:BB18)</f>
        <v>0</v>
      </c>
      <c r="BC20" s="71"/>
      <c r="BD20" s="101">
        <f>SUM(BD4:BD18)</f>
        <v>0</v>
      </c>
      <c r="BE20" s="72">
        <f>SUM(BE4:BE18)</f>
        <v>0</v>
      </c>
      <c r="BF20" s="73">
        <f>SUM(BF4:BF18)</f>
        <v>0</v>
      </c>
      <c r="BG20" s="71"/>
    </row>
    <row r="21" spans="1:59" ht="30" customHeight="1" x14ac:dyDescent="0.3">
      <c r="C21" s="74" t="s">
        <v>75</v>
      </c>
      <c r="D21" s="75"/>
      <c r="H21" s="75"/>
      <c r="L21" s="75">
        <v>16</v>
      </c>
      <c r="P21" s="75">
        <v>17</v>
      </c>
      <c r="T21" s="75">
        <v>7</v>
      </c>
      <c r="X21" s="75"/>
      <c r="AB21" s="75"/>
      <c r="AF21" s="75"/>
      <c r="AJ21" s="75">
        <v>7</v>
      </c>
      <c r="AN21" s="75"/>
      <c r="AR21" s="75"/>
      <c r="AV21" s="75"/>
      <c r="AZ21" s="75"/>
      <c r="BD21" s="75"/>
    </row>
    <row r="22" spans="1:59" ht="25.8" customHeight="1" x14ac:dyDescent="0.3">
      <c r="C22" s="74" t="s">
        <v>76</v>
      </c>
      <c r="D22" s="76"/>
      <c r="H22" s="76"/>
      <c r="L22" s="76">
        <v>16</v>
      </c>
      <c r="P22" s="76">
        <v>19</v>
      </c>
      <c r="T22" s="76">
        <v>22</v>
      </c>
      <c r="X22" s="76"/>
      <c r="AB22" s="76"/>
      <c r="AF22" s="76"/>
      <c r="AJ22" s="76">
        <v>14</v>
      </c>
      <c r="AN22" s="76"/>
      <c r="AR22" s="76"/>
      <c r="AV22" s="76"/>
      <c r="AZ22" s="76"/>
      <c r="BD22" s="76"/>
    </row>
    <row r="23" spans="1:59" ht="24.6" customHeight="1" thickBot="1" x14ac:dyDescent="0.35">
      <c r="C23" s="74" t="s">
        <v>77</v>
      </c>
      <c r="D23" s="77"/>
      <c r="E23" s="199" t="s">
        <v>78</v>
      </c>
      <c r="F23" s="198"/>
      <c r="G23" s="78"/>
      <c r="H23" s="77"/>
      <c r="I23" s="199" t="s">
        <v>78</v>
      </c>
      <c r="J23" s="198"/>
      <c r="K23" s="78"/>
      <c r="L23" s="77">
        <v>0</v>
      </c>
      <c r="M23" s="199" t="s">
        <v>78</v>
      </c>
      <c r="N23" s="198"/>
      <c r="O23" s="78"/>
      <c r="P23" s="76">
        <v>0</v>
      </c>
      <c r="Q23" s="199" t="s">
        <v>78</v>
      </c>
      <c r="R23" s="198"/>
      <c r="S23" s="78"/>
      <c r="T23" s="76">
        <v>0</v>
      </c>
      <c r="U23" s="199" t="s">
        <v>78</v>
      </c>
      <c r="V23" s="198"/>
      <c r="W23" s="78"/>
      <c r="X23" s="76"/>
      <c r="Y23" s="199" t="s">
        <v>78</v>
      </c>
      <c r="Z23" s="198"/>
      <c r="AA23" s="78"/>
      <c r="AB23" s="76"/>
      <c r="AC23" s="199" t="s">
        <v>78</v>
      </c>
      <c r="AD23" s="198"/>
      <c r="AE23" s="78"/>
      <c r="AF23" s="76"/>
      <c r="AG23" s="199" t="s">
        <v>78</v>
      </c>
      <c r="AH23" s="198"/>
      <c r="AI23" s="78"/>
      <c r="AJ23" s="76">
        <v>0</v>
      </c>
      <c r="AK23" s="199" t="s">
        <v>78</v>
      </c>
      <c r="AL23" s="198"/>
      <c r="AM23" s="78"/>
      <c r="AN23" s="76"/>
      <c r="AO23" s="199" t="s">
        <v>78</v>
      </c>
      <c r="AP23" s="198"/>
      <c r="AQ23" s="78"/>
      <c r="AR23" s="76"/>
      <c r="AS23" s="199" t="s">
        <v>78</v>
      </c>
      <c r="AT23" s="198"/>
      <c r="AU23" s="78"/>
      <c r="AV23" s="76"/>
      <c r="AW23" s="199" t="s">
        <v>78</v>
      </c>
      <c r="AX23" s="198"/>
      <c r="AY23" s="78"/>
      <c r="AZ23" s="76"/>
      <c r="BA23" s="199" t="s">
        <v>78</v>
      </c>
      <c r="BB23" s="198"/>
      <c r="BC23" s="78"/>
      <c r="BD23" s="76"/>
      <c r="BE23" s="199" t="s">
        <v>78</v>
      </c>
      <c r="BF23" s="198"/>
    </row>
    <row r="24" spans="1:59" s="133" customFormat="1" ht="28.2" customHeight="1" thickBot="1" x14ac:dyDescent="0.35">
      <c r="A24" s="41"/>
      <c r="C24" s="134" t="s">
        <v>79</v>
      </c>
      <c r="D24" s="79">
        <f>SUM(D20:D23)</f>
        <v>0</v>
      </c>
      <c r="E24" s="197">
        <f>[1]Foglio1!$R$42</f>
        <v>458</v>
      </c>
      <c r="F24" s="198"/>
      <c r="G24" s="135"/>
      <c r="H24" s="79">
        <f>SUM(H20:H23)</f>
        <v>0</v>
      </c>
      <c r="I24" s="197">
        <f>[1]Foglio1!$R$43</f>
        <v>530</v>
      </c>
      <c r="J24" s="198"/>
      <c r="K24" s="135"/>
      <c r="L24" s="79">
        <f>SUM(L20:L23)</f>
        <v>534</v>
      </c>
      <c r="M24" s="197">
        <f>[1]Foglio1!$R$44</f>
        <v>534</v>
      </c>
      <c r="N24" s="198"/>
      <c r="O24" s="135"/>
      <c r="P24" s="79">
        <f>SUM(P20:P23)</f>
        <v>634</v>
      </c>
      <c r="Q24" s="198">
        <f>[1]Foglio1!$R$45</f>
        <v>634</v>
      </c>
      <c r="R24" s="198"/>
      <c r="S24" s="135"/>
      <c r="T24" s="79">
        <f>SUM(T20:T23)</f>
        <v>571</v>
      </c>
      <c r="U24" s="198">
        <f>[1]Foglio1!$R$46</f>
        <v>571</v>
      </c>
      <c r="V24" s="198"/>
      <c r="W24" s="135"/>
      <c r="X24" s="79">
        <f>SUM(X20:X23)</f>
        <v>0</v>
      </c>
      <c r="Y24" s="198">
        <f>[1]Foglio1!$R$47</f>
        <v>456</v>
      </c>
      <c r="Z24" s="198"/>
      <c r="AA24" s="135"/>
      <c r="AB24" s="79">
        <f>SUM(AB20:AB23)</f>
        <v>0</v>
      </c>
      <c r="AC24" s="198">
        <f>[1]Foglio1!$R$48</f>
        <v>433</v>
      </c>
      <c r="AD24" s="198"/>
      <c r="AE24" s="135"/>
      <c r="AF24" s="79">
        <f>SUM(AF20:AF23)</f>
        <v>0</v>
      </c>
      <c r="AG24" s="198">
        <f>[1]Foglio1!$R$49</f>
        <v>537</v>
      </c>
      <c r="AH24" s="198"/>
      <c r="AI24" s="135"/>
      <c r="AJ24" s="79">
        <f>SUM(AJ20:AJ23)</f>
        <v>455</v>
      </c>
      <c r="AK24" s="198">
        <f>[1]Foglio1!$R$50</f>
        <v>455</v>
      </c>
      <c r="AL24" s="198"/>
      <c r="AM24" s="135"/>
      <c r="AN24" s="79">
        <f>SUM(AN20:AN23)</f>
        <v>0</v>
      </c>
      <c r="AO24" s="198">
        <f>[1]Foglio1!$R$51</f>
        <v>373</v>
      </c>
      <c r="AP24" s="198"/>
      <c r="AQ24" s="135"/>
      <c r="AR24" s="79">
        <f>SUM(AR20:AR23)</f>
        <v>0</v>
      </c>
      <c r="AS24" s="198">
        <f>[1]Foglio1!$R$52</f>
        <v>430</v>
      </c>
      <c r="AT24" s="198"/>
      <c r="AU24" s="135"/>
      <c r="AV24" s="79">
        <f>SUM(AV20:AV23)</f>
        <v>0</v>
      </c>
      <c r="AW24" s="198">
        <f>[1]Foglio1!$R$53</f>
        <v>548</v>
      </c>
      <c r="AX24" s="198"/>
      <c r="AY24" s="135"/>
      <c r="AZ24" s="79">
        <f>SUM(AZ20:AZ23)</f>
        <v>0</v>
      </c>
      <c r="BA24" s="198">
        <f>[1]Foglio1!$R$54</f>
        <v>348</v>
      </c>
      <c r="BB24" s="198"/>
      <c r="BC24" s="135"/>
      <c r="BD24" s="79">
        <f>SUM(BD20:BD23)</f>
        <v>0</v>
      </c>
      <c r="BE24" s="198">
        <f>[1]Foglio1!$R$55</f>
        <v>440</v>
      </c>
      <c r="BF24" s="198"/>
    </row>
    <row r="26" spans="1:59" ht="46.2" customHeight="1" x14ac:dyDescent="0.3"/>
    <row r="27" spans="1:59" ht="17.399999999999999" x14ac:dyDescent="0.3">
      <c r="A27" s="80" t="s">
        <v>80</v>
      </c>
      <c r="C27" s="81">
        <f>D20+H20+L20+P20+T20+X20+AB20+AF20+AJ20+AN20+AR20+AV20+AZ20+BD20+A26</f>
        <v>2076</v>
      </c>
    </row>
    <row r="28" spans="1:59" ht="17.399999999999999" x14ac:dyDescent="0.3">
      <c r="A28" s="80" t="s">
        <v>81</v>
      </c>
      <c r="C28" s="81">
        <f>D21+H21+L21+P21+T21+X21+AB21+AF21+AJ21+AN21+AR21+AV21+AZ21+BD21</f>
        <v>47</v>
      </c>
    </row>
    <row r="29" spans="1:59" ht="17.399999999999999" x14ac:dyDescent="0.3">
      <c r="A29" s="80" t="s">
        <v>82</v>
      </c>
      <c r="C29" s="81">
        <f t="shared" ref="C29:C30" si="14">D22+H22+L22+P22+T22+X22+AB22+AF22+AJ22+AN22+AR22+AV22+AZ22+BD22</f>
        <v>71</v>
      </c>
    </row>
    <row r="30" spans="1:59" ht="17.399999999999999" x14ac:dyDescent="0.3">
      <c r="A30" s="80" t="s">
        <v>83</v>
      </c>
      <c r="C30" s="81">
        <f t="shared" si="14"/>
        <v>0</v>
      </c>
    </row>
    <row r="31" spans="1:59" ht="17.399999999999999" x14ac:dyDescent="0.3">
      <c r="A31" s="114" t="s">
        <v>46</v>
      </c>
      <c r="C31" s="81">
        <f>SUM(C27:C30)</f>
        <v>2194</v>
      </c>
    </row>
    <row r="46" spans="15:15" x14ac:dyDescent="0.3">
      <c r="O46" s="82"/>
    </row>
  </sheetData>
  <mergeCells count="130">
    <mergeCell ref="BA24:BB24"/>
    <mergeCell ref="BE24:BF24"/>
    <mergeCell ref="BG5:BG8"/>
    <mergeCell ref="BG15:BG18"/>
    <mergeCell ref="AC24:AD24"/>
    <mergeCell ref="AG24:AH24"/>
    <mergeCell ref="AK24:AL24"/>
    <mergeCell ref="AO24:AP24"/>
    <mergeCell ref="AS24:AT24"/>
    <mergeCell ref="AW24:AX24"/>
    <mergeCell ref="AW23:AX23"/>
    <mergeCell ref="BA23:BB23"/>
    <mergeCell ref="BE23:BF23"/>
    <mergeCell ref="BD15:BD18"/>
    <mergeCell ref="BE15:BE18"/>
    <mergeCell ref="AV15:AV18"/>
    <mergeCell ref="AW15:AW18"/>
    <mergeCell ref="AY15:AY18"/>
    <mergeCell ref="AZ15:AZ18"/>
    <mergeCell ref="BA15:BA18"/>
    <mergeCell ref="BC15:BC18"/>
    <mergeCell ref="AN15:AN18"/>
    <mergeCell ref="AO15:AO18"/>
    <mergeCell ref="AQ15:AQ18"/>
    <mergeCell ref="E24:F24"/>
    <mergeCell ref="I24:J24"/>
    <mergeCell ref="M24:N24"/>
    <mergeCell ref="Q24:R24"/>
    <mergeCell ref="U24:V24"/>
    <mergeCell ref="Y24:Z24"/>
    <mergeCell ref="AK23:AL23"/>
    <mergeCell ref="AO23:AP23"/>
    <mergeCell ref="AS23:AT23"/>
    <mergeCell ref="E23:F23"/>
    <mergeCell ref="I23:J23"/>
    <mergeCell ref="M23:N23"/>
    <mergeCell ref="Q23:R23"/>
    <mergeCell ref="U23:V23"/>
    <mergeCell ref="Y23:Z23"/>
    <mergeCell ref="AC23:AD23"/>
    <mergeCell ref="AG23:AH23"/>
    <mergeCell ref="AR15:AR18"/>
    <mergeCell ref="AS15:AS18"/>
    <mergeCell ref="AU15:AU18"/>
    <mergeCell ref="AF15:AF18"/>
    <mergeCell ref="AG15:AG18"/>
    <mergeCell ref="AI15:AI18"/>
    <mergeCell ref="AJ15:AJ18"/>
    <mergeCell ref="AK15:AK18"/>
    <mergeCell ref="AM15:AM18"/>
    <mergeCell ref="AB15:AB18"/>
    <mergeCell ref="AC15:AC18"/>
    <mergeCell ref="AE15:AE18"/>
    <mergeCell ref="P15:P18"/>
    <mergeCell ref="Q15:Q18"/>
    <mergeCell ref="S15:S18"/>
    <mergeCell ref="T15:T18"/>
    <mergeCell ref="U15:U18"/>
    <mergeCell ref="W15:W18"/>
    <mergeCell ref="AZ5:AZ8"/>
    <mergeCell ref="BA5:BA8"/>
    <mergeCell ref="BC5:BC8"/>
    <mergeCell ref="AI5:AI8"/>
    <mergeCell ref="T5:T8"/>
    <mergeCell ref="U5:U8"/>
    <mergeCell ref="W5:W8"/>
    <mergeCell ref="X5:X8"/>
    <mergeCell ref="Y5:Y8"/>
    <mergeCell ref="AA5:AA8"/>
    <mergeCell ref="AW5:AW8"/>
    <mergeCell ref="AY5:AY8"/>
    <mergeCell ref="AJ5:AJ8"/>
    <mergeCell ref="AK5:AK8"/>
    <mergeCell ref="AM5:AM8"/>
    <mergeCell ref="AN5:AN8"/>
    <mergeCell ref="AO5:AO8"/>
    <mergeCell ref="AQ5:AQ8"/>
    <mergeCell ref="AB5:AB8"/>
    <mergeCell ref="AC5:AC8"/>
    <mergeCell ref="AE5:AE8"/>
    <mergeCell ref="AF5:AF8"/>
    <mergeCell ref="AG5:AG8"/>
    <mergeCell ref="B15:B18"/>
    <mergeCell ref="C15:C18"/>
    <mergeCell ref="D15:D18"/>
    <mergeCell ref="E15:E18"/>
    <mergeCell ref="G15:G18"/>
    <mergeCell ref="AR5:AR8"/>
    <mergeCell ref="AS5:AS8"/>
    <mergeCell ref="AU5:AU8"/>
    <mergeCell ref="AV5:AV8"/>
    <mergeCell ref="H15:H18"/>
    <mergeCell ref="I15:I18"/>
    <mergeCell ref="K15:K18"/>
    <mergeCell ref="L15:L18"/>
    <mergeCell ref="M15:M18"/>
    <mergeCell ref="O15:O18"/>
    <mergeCell ref="L5:L8"/>
    <mergeCell ref="M5:M8"/>
    <mergeCell ref="O5:O8"/>
    <mergeCell ref="P5:P8"/>
    <mergeCell ref="Q5:Q8"/>
    <mergeCell ref="S5:S8"/>
    <mergeCell ref="X15:X18"/>
    <mergeCell ref="Y15:Y18"/>
    <mergeCell ref="AA15:AA18"/>
    <mergeCell ref="AZ2:BB2"/>
    <mergeCell ref="BD2:BF2"/>
    <mergeCell ref="B5:B8"/>
    <mergeCell ref="C5:C8"/>
    <mergeCell ref="D5:D8"/>
    <mergeCell ref="E5:E8"/>
    <mergeCell ref="G5:G8"/>
    <mergeCell ref="H5:H8"/>
    <mergeCell ref="I5:I8"/>
    <mergeCell ref="K5:K8"/>
    <mergeCell ref="AB2:AD2"/>
    <mergeCell ref="AF2:AH2"/>
    <mergeCell ref="AJ2:AL2"/>
    <mergeCell ref="AN2:AP2"/>
    <mergeCell ref="AR2:AT2"/>
    <mergeCell ref="AV2:AX2"/>
    <mergeCell ref="D2:F2"/>
    <mergeCell ref="H2:J2"/>
    <mergeCell ref="L2:N2"/>
    <mergeCell ref="P2:R2"/>
    <mergeCell ref="T2:V2"/>
    <mergeCell ref="X2:Z2"/>
    <mergeCell ref="BD5:BD8"/>
    <mergeCell ref="BE5:B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SENATO RIEPILOGO</vt:lpstr>
      <vt:lpstr>SENATO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carla</cp:lastModifiedBy>
  <cp:lastPrinted>2022-09-25T23:41:49Z</cp:lastPrinted>
  <dcterms:created xsi:type="dcterms:W3CDTF">2022-09-25T10:11:37Z</dcterms:created>
  <dcterms:modified xsi:type="dcterms:W3CDTF">2022-09-25T23:43:43Z</dcterms:modified>
</cp:coreProperties>
</file>